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Mi unidad\2025\01. Proyecto Abierto (Bolsa CECPI)\011. Documentos compartidos (General)\0111. Plantillas\"/>
    </mc:Choice>
  </mc:AlternateContent>
  <xr:revisionPtr revIDLastSave="0" documentId="13_ncr:1_{74C3D03D-16A6-4E8D-B4BE-9C231CD73A08}" xr6:coauthVersionLast="47" xr6:coauthVersionMax="47" xr10:uidLastSave="{00000000-0000-0000-0000-000000000000}"/>
  <bookViews>
    <workbookView xWindow="-120" yWindow="-120" windowWidth="20730" windowHeight="11160" tabRatio="708" activeTab="5" xr2:uid="{00000000-000D-0000-FFFF-FFFF00000000}"/>
  </bookViews>
  <sheets>
    <sheet name="Generalidades" sheetId="5" r:id="rId1"/>
    <sheet name="Hoja de Vida de Docentes AVAL" sheetId="24" r:id="rId2"/>
    <sheet name="Hoja de Vida de Docentes" sheetId="20" r:id="rId3"/>
    <sheet name="Contenidos" sheetId="22" r:id="rId4"/>
    <sheet name="Financiero " sheetId="14" state="hidden" r:id="rId5"/>
    <sheet name="Financiero" sheetId="23" r:id="rId6"/>
    <sheet name="Producto Académico" sheetId="3" r:id="rId7"/>
  </sheets>
  <externalReferences>
    <externalReference r:id="rId8"/>
    <externalReference r:id="rId9"/>
    <externalReference r:id="rId10"/>
    <externalReference r:id="rId11"/>
  </externalReferences>
  <definedNames>
    <definedName name="_xlnm._FilterDatabase" localSheetId="5" hidden="1">Financiero!$A$100:$I$112</definedName>
    <definedName name="Acuerdo35" localSheetId="3">[1]LISTAS!#REF!</definedName>
    <definedName name="Acuerdo35" localSheetId="5">[2]LISTAS!#REF!</definedName>
    <definedName name="Acuerdo35" localSheetId="4">[2]LISTAS!#REF!</definedName>
    <definedName name="Acuerdo35" localSheetId="2">[2]LISTAS!#REF!</definedName>
    <definedName name="Acuerdo35" localSheetId="1">[2]LISTAS!#REF!</definedName>
    <definedName name="Acuerdo35">[1]LISTAS!#REF!</definedName>
    <definedName name="Acuerdo35F" localSheetId="3">[1]LISTAS!#REF!</definedName>
    <definedName name="Acuerdo35F" localSheetId="5">[2]LISTAS!#REF!</definedName>
    <definedName name="Acuerdo35F" localSheetId="4">[2]LISTAS!#REF!</definedName>
    <definedName name="Acuerdo35F" localSheetId="2">[2]LISTAS!#REF!</definedName>
    <definedName name="Acuerdo35F" localSheetId="1">[2]LISTAS!#REF!</definedName>
    <definedName name="Acuerdo35F">[1]LISTAS!#REF!</definedName>
    <definedName name="_xlnm.Print_Area" localSheetId="3">Contenidos!$B$1:$I$32</definedName>
    <definedName name="_xlnm.Print_Area" localSheetId="5">Financiero!$A$1:$I$198</definedName>
    <definedName name="_xlnm.Print_Area" localSheetId="4">'Financiero '!$A$2:$I$185</definedName>
    <definedName name="_xlnm.Print_Area" localSheetId="0">Generalidades!$B$2:$K$104</definedName>
    <definedName name="_xlnm.Print_Area" localSheetId="2">'Hoja de Vida de Docentes'!$A$3:$L$41</definedName>
    <definedName name="_xlnm.Print_Area" localSheetId="1">'Hoja de Vida de Docentes AVAL'!$A$1:$L$40</definedName>
    <definedName name="AreaConocimiento" localSheetId="3">#REF!</definedName>
    <definedName name="AreaConocimiento" localSheetId="5">#REF!</definedName>
    <definedName name="AreaConocimiento" localSheetId="4">#REF!</definedName>
    <definedName name="AreaConocimiento" localSheetId="2">#REF!</definedName>
    <definedName name="AreaConocimiento" localSheetId="1">#REF!</definedName>
    <definedName name="AreaConocimiento">#REF!</definedName>
    <definedName name="CatDoc" localSheetId="3">#REF!</definedName>
    <definedName name="CatDoc" localSheetId="5">#REF!</definedName>
    <definedName name="CatDoc" localSheetId="4">#REF!</definedName>
    <definedName name="CatDoc" localSheetId="1">#REF!</definedName>
    <definedName name="CatDoc">#REF!</definedName>
    <definedName name="categoria" localSheetId="3">[1]LISTAS!#REF!</definedName>
    <definedName name="categoria" localSheetId="5">[2]LISTAS!#REF!</definedName>
    <definedName name="categoria" localSheetId="4">[2]LISTAS!#REF!</definedName>
    <definedName name="categoria" localSheetId="2">[2]LISTAS!#REF!</definedName>
    <definedName name="categoria" localSheetId="1">[2]LISTAS!#REF!</definedName>
    <definedName name="categoria">[1]LISTAS!#REF!</definedName>
    <definedName name="CategoriaDoc" localSheetId="3">#REF!</definedName>
    <definedName name="CategoriaDoc" localSheetId="5">#REF!</definedName>
    <definedName name="CategoriaDoc" localSheetId="4">#REF!</definedName>
    <definedName name="CategoriaDoc" localSheetId="2">#REF!</definedName>
    <definedName name="CategoriaDoc" localSheetId="1">#REF!</definedName>
    <definedName name="CategoriaDoc">#REF!</definedName>
    <definedName name="CategoriaExt" localSheetId="3">#REF!</definedName>
    <definedName name="CategoriaExt" localSheetId="5">#REF!</definedName>
    <definedName name="CategoriaExt" localSheetId="4">#REF!</definedName>
    <definedName name="CategoriaExt" localSheetId="1">#REF!</definedName>
    <definedName name="CategoriaExt">#REF!</definedName>
    <definedName name="Costos_Oficinas" localSheetId="3">#REF!</definedName>
    <definedName name="Costos_Oficinas" localSheetId="5">#REF!</definedName>
    <definedName name="Costos_Oficinas" localSheetId="4">#REF!</definedName>
    <definedName name="Costos_Oficinas" localSheetId="1">#REF!</definedName>
    <definedName name="Costos_Oficinas">#REF!</definedName>
    <definedName name="DOCEXT" localSheetId="3">#REF!</definedName>
    <definedName name="DOCEXT" localSheetId="5">#REF!</definedName>
    <definedName name="DOCEXT" localSheetId="4">#REF!</definedName>
    <definedName name="DOCEXT" localSheetId="1">#REF!</definedName>
    <definedName name="DOCEXT">#REF!</definedName>
    <definedName name="NalInt" localSheetId="3">#REF!</definedName>
    <definedName name="NalInt" localSheetId="5">#REF!</definedName>
    <definedName name="NalInt" localSheetId="4">#REF!</definedName>
    <definedName name="NalInt" localSheetId="1">#REF!</definedName>
    <definedName name="NalInt">#REF!</definedName>
    <definedName name="NivelEstudios" localSheetId="3">#REF!</definedName>
    <definedName name="NivelEstudios" localSheetId="5">#REF!</definedName>
    <definedName name="NivelEstudios" localSheetId="4">#REF!</definedName>
    <definedName name="NivelEstudios" localSheetId="1">#REF!</definedName>
    <definedName name="NivelEstudios">#REF!</definedName>
    <definedName name="Profinv" localSheetId="3">#REF!</definedName>
    <definedName name="Profinv" localSheetId="5">#REF!</definedName>
    <definedName name="Profinv" localSheetId="4">#REF!</definedName>
    <definedName name="Profinv" localSheetId="1">#REF!</definedName>
    <definedName name="Profinv">#REF!</definedName>
    <definedName name="Sede" localSheetId="3">#REF!</definedName>
    <definedName name="Sede" localSheetId="5">#REF!</definedName>
    <definedName name="Sede" localSheetId="4">#REF!</definedName>
    <definedName name="Sede" localSheetId="1">#REF!</definedName>
    <definedName name="Sede">#REF!</definedName>
    <definedName name="SN" localSheetId="3">#REF!</definedName>
    <definedName name="SN" localSheetId="5">#REF!</definedName>
    <definedName name="SN" localSheetId="4">#REF!</definedName>
    <definedName name="SN" localSheetId="1">#REF!</definedName>
    <definedName name="SN">#REF!</definedName>
    <definedName name="tipoext" localSheetId="5">'[3]Listas Desplegables financiero'!$F$31:$F$35</definedName>
    <definedName name="tipoext" localSheetId="4">'[3]Listas Desplegables financiero'!$F$31:$F$35</definedName>
    <definedName name="tipoext" localSheetId="2">'[3]Listas Desplegables financiero'!$F$31:$F$35</definedName>
    <definedName name="tipoext" localSheetId="1">'[3]Listas Desplegables financiero'!$F$31:$F$35</definedName>
    <definedName name="tipoext">'[4]Listas Desplegables financiero'!$F$31:$F$35</definedName>
    <definedName name="UAB" localSheetId="3">#REF!</definedName>
    <definedName name="UAB" localSheetId="5">#REF!</definedName>
    <definedName name="UAB" localSheetId="4">#REF!</definedName>
    <definedName name="UAB" localSheetId="2">#REF!</definedName>
    <definedName name="UAB" localSheetId="1">#REF!</definedName>
    <definedName name="UAB">#REF!</definedName>
    <definedName name="vinc" localSheetId="3">#REF!</definedName>
    <definedName name="vinc" localSheetId="5">#REF!</definedName>
    <definedName name="vinc" localSheetId="4">#REF!</definedName>
    <definedName name="vinc" localSheetId="1">#REF!</definedName>
    <definedName name="vinc">#REF!</definedName>
    <definedName name="Vinculo" localSheetId="3">#REF!</definedName>
    <definedName name="Vinculo" localSheetId="5">#REF!</definedName>
    <definedName name="Vinculo" localSheetId="4">#REF!</definedName>
    <definedName name="Vinculo" localSheetId="1">#REF!</definedName>
    <definedName name="Vincul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23" l="1"/>
  <c r="G129" i="23"/>
  <c r="H129" i="23" s="1"/>
  <c r="I129" i="23" s="1"/>
  <c r="G130" i="23"/>
  <c r="H130" i="23" s="1"/>
  <c r="I130" i="23" s="1"/>
  <c r="G79" i="23" l="1"/>
  <c r="H79" i="23" s="1"/>
  <c r="I79" i="23" s="1"/>
  <c r="G78" i="23"/>
  <c r="H78" i="23" s="1"/>
  <c r="I78" i="23" s="1"/>
  <c r="G77" i="23"/>
  <c r="H77" i="23" s="1"/>
  <c r="I77" i="23" s="1"/>
  <c r="G76" i="23"/>
  <c r="H76" i="23" s="1"/>
  <c r="I76" i="23" s="1"/>
  <c r="G75" i="23"/>
  <c r="I80" i="23" l="1"/>
  <c r="H75" i="23"/>
  <c r="I81" i="23" l="1"/>
  <c r="I82" i="23" s="1"/>
  <c r="I75" i="23"/>
  <c r="F182" i="23"/>
  <c r="F181" i="23"/>
  <c r="F180" i="23"/>
  <c r="G163" i="23"/>
  <c r="G162" i="23"/>
  <c r="H162" i="23" s="1"/>
  <c r="G161" i="23"/>
  <c r="H161" i="23" s="1"/>
  <c r="I161" i="23" s="1"/>
  <c r="G155" i="23"/>
  <c r="I156" i="23" s="1"/>
  <c r="I152" i="23"/>
  <c r="G149" i="23"/>
  <c r="I149" i="23" s="1"/>
  <c r="G148" i="23"/>
  <c r="I148" i="23" s="1"/>
  <c r="G147" i="23"/>
  <c r="G141" i="23"/>
  <c r="H141" i="23" s="1"/>
  <c r="I141" i="23" s="1"/>
  <c r="G140" i="23"/>
  <c r="I142" i="23" s="1"/>
  <c r="G134" i="23"/>
  <c r="H134" i="23" s="1"/>
  <c r="I134" i="23" s="1"/>
  <c r="G133" i="23"/>
  <c r="H133" i="23" s="1"/>
  <c r="I133" i="23" s="1"/>
  <c r="G132" i="23"/>
  <c r="H132" i="23" s="1"/>
  <c r="I132" i="23" s="1"/>
  <c r="G131" i="23"/>
  <c r="H131" i="23" s="1"/>
  <c r="I131" i="23" s="1"/>
  <c r="G128" i="23"/>
  <c r="H128" i="23" s="1"/>
  <c r="G121" i="23"/>
  <c r="H121" i="23" s="1"/>
  <c r="I121" i="23" s="1"/>
  <c r="G120" i="23"/>
  <c r="H120" i="23" s="1"/>
  <c r="I120" i="23" s="1"/>
  <c r="G119" i="23"/>
  <c r="H119" i="23" s="1"/>
  <c r="I119" i="23" s="1"/>
  <c r="G118" i="23"/>
  <c r="H118" i="23" s="1"/>
  <c r="I118" i="23" s="1"/>
  <c r="G117" i="23"/>
  <c r="H117" i="23" s="1"/>
  <c r="I117" i="23" s="1"/>
  <c r="G116" i="23"/>
  <c r="H116" i="23" s="1"/>
  <c r="G110" i="23"/>
  <c r="H110" i="23" s="1"/>
  <c r="I110" i="23" s="1"/>
  <c r="G109" i="23"/>
  <c r="H109" i="23" s="1"/>
  <c r="I109" i="23" s="1"/>
  <c r="G108" i="23"/>
  <c r="H108" i="23" s="1"/>
  <c r="I108" i="23" s="1"/>
  <c r="G107" i="23"/>
  <c r="H107" i="23" s="1"/>
  <c r="I107" i="23" s="1"/>
  <c r="G106" i="23"/>
  <c r="H106" i="23" s="1"/>
  <c r="I106" i="23" s="1"/>
  <c r="G105" i="23"/>
  <c r="H105" i="23" s="1"/>
  <c r="I105" i="23" s="1"/>
  <c r="G104" i="23"/>
  <c r="H104" i="23" s="1"/>
  <c r="I104" i="23" s="1"/>
  <c r="G103" i="23"/>
  <c r="H103" i="23" s="1"/>
  <c r="I103" i="23" s="1"/>
  <c r="G102" i="23"/>
  <c r="H102" i="23" s="1"/>
  <c r="G96" i="23"/>
  <c r="H96" i="23" s="1"/>
  <c r="I96" i="23" s="1"/>
  <c r="G95" i="23"/>
  <c r="H95" i="23" s="1"/>
  <c r="I95" i="23" s="1"/>
  <c r="G94" i="23"/>
  <c r="H94" i="23" s="1"/>
  <c r="I94" i="23" s="1"/>
  <c r="G93" i="23"/>
  <c r="H93" i="23" s="1"/>
  <c r="I93" i="23" s="1"/>
  <c r="G92" i="23"/>
  <c r="H92" i="23" s="1"/>
  <c r="I92" i="23" s="1"/>
  <c r="G91" i="23"/>
  <c r="H91" i="23" s="1"/>
  <c r="I91" i="23" s="1"/>
  <c r="G90" i="23"/>
  <c r="G66" i="23"/>
  <c r="H66" i="23" s="1"/>
  <c r="I66" i="23" s="1"/>
  <c r="G65" i="23"/>
  <c r="H65" i="23" s="1"/>
  <c r="I65" i="23" s="1"/>
  <c r="G64" i="23"/>
  <c r="H64" i="23" s="1"/>
  <c r="I64" i="23" s="1"/>
  <c r="G63" i="23"/>
  <c r="H63" i="23" s="1"/>
  <c r="I63" i="23" s="1"/>
  <c r="G62" i="23"/>
  <c r="H62" i="23" s="1"/>
  <c r="G52" i="23"/>
  <c r="H52" i="23" s="1"/>
  <c r="I52" i="23" s="1"/>
  <c r="G50" i="23"/>
  <c r="H50" i="23" s="1"/>
  <c r="I50" i="23" s="1"/>
  <c r="G49" i="23"/>
  <c r="H49" i="23" s="1"/>
  <c r="I49" i="23" s="1"/>
  <c r="G48" i="23"/>
  <c r="H48" i="23" s="1"/>
  <c r="I48" i="23" s="1"/>
  <c r="G47" i="23"/>
  <c r="H47" i="23" s="1"/>
  <c r="I47" i="23" s="1"/>
  <c r="G46" i="23"/>
  <c r="H46" i="23" s="1"/>
  <c r="I46" i="23" s="1"/>
  <c r="G45" i="23"/>
  <c r="H45" i="23" s="1"/>
  <c r="I45" i="23" s="1"/>
  <c r="H34" i="23"/>
  <c r="G34" i="23"/>
  <c r="I34" i="23" s="1"/>
  <c r="H33" i="23"/>
  <c r="G33" i="23"/>
  <c r="I33" i="23" s="1"/>
  <c r="H32" i="23"/>
  <c r="G32" i="23"/>
  <c r="I32" i="23" s="1"/>
  <c r="H31" i="23"/>
  <c r="G31" i="23"/>
  <c r="I31" i="23" s="1"/>
  <c r="H30" i="23"/>
  <c r="G30" i="23"/>
  <c r="I30" i="23" s="1"/>
  <c r="H29" i="23"/>
  <c r="G29" i="23"/>
  <c r="I29" i="23" s="1"/>
  <c r="H28" i="23"/>
  <c r="G28" i="23"/>
  <c r="I28" i="23" s="1"/>
  <c r="H27" i="23"/>
  <c r="G27" i="23"/>
  <c r="I27" i="23" s="1"/>
  <c r="H26" i="23"/>
  <c r="G26" i="23"/>
  <c r="I26" i="23" s="1"/>
  <c r="H25" i="23"/>
  <c r="G25" i="23"/>
  <c r="I25" i="23" s="1"/>
  <c r="H24" i="23"/>
  <c r="G24" i="23"/>
  <c r="I24" i="23" s="1"/>
  <c r="H23" i="23"/>
  <c r="G23" i="23"/>
  <c r="I23" i="23" s="1"/>
  <c r="I22" i="23"/>
  <c r="H22" i="23"/>
  <c r="I150" i="23" l="1"/>
  <c r="I97" i="23"/>
  <c r="H90" i="23"/>
  <c r="I98" i="23" s="1"/>
  <c r="I99" i="23" s="1"/>
  <c r="I135" i="23"/>
  <c r="I164" i="23"/>
  <c r="H140" i="23"/>
  <c r="I143" i="23" s="1"/>
  <c r="I144" i="23" s="1"/>
  <c r="I111" i="23"/>
  <c r="I36" i="23"/>
  <c r="I112" i="23"/>
  <c r="I162" i="23"/>
  <c r="I68" i="23"/>
  <c r="I62" i="23"/>
  <c r="I128" i="23"/>
  <c r="I136" i="23"/>
  <c r="I116" i="23"/>
  <c r="I140" i="23"/>
  <c r="I147" i="23"/>
  <c r="H155" i="23"/>
  <c r="I102" i="23"/>
  <c r="I67" i="23"/>
  <c r="H163" i="23"/>
  <c r="I163" i="23" s="1"/>
  <c r="G122" i="23" l="1"/>
  <c r="G44" i="23"/>
  <c r="I90" i="23"/>
  <c r="I113" i="23"/>
  <c r="I137" i="23"/>
  <c r="I165" i="23"/>
  <c r="I166" i="23" s="1"/>
  <c r="H189" i="23"/>
  <c r="H188" i="23"/>
  <c r="H187" i="23"/>
  <c r="H186" i="23"/>
  <c r="H193" i="23"/>
  <c r="H192" i="23"/>
  <c r="H191" i="23"/>
  <c r="H190" i="23"/>
  <c r="I157" i="23"/>
  <c r="I158" i="23" s="1"/>
  <c r="I155" i="23"/>
  <c r="I69" i="23"/>
  <c r="H122" i="23" l="1"/>
  <c r="I123" i="23"/>
  <c r="H44" i="23"/>
  <c r="I53" i="23"/>
  <c r="H194" i="23"/>
  <c r="I195" i="23"/>
  <c r="I122" i="23" l="1"/>
  <c r="I124" i="23"/>
  <c r="I125" i="23" s="1"/>
  <c r="I168" i="23" s="1"/>
  <c r="I172" i="23" s="1"/>
  <c r="I54" i="23"/>
  <c r="I55" i="23" s="1"/>
  <c r="I84" i="23" s="1"/>
  <c r="I178" i="23" s="1"/>
  <c r="I44" i="23"/>
  <c r="H180" i="23" l="1"/>
  <c r="H181" i="23" l="1"/>
  <c r="H182" i="23"/>
  <c r="G54" i="14"/>
  <c r="H54" i="14" s="1"/>
  <c r="I54" i="14" s="1"/>
  <c r="I183" i="23" l="1"/>
  <c r="H197" i="23" s="1"/>
  <c r="H198" i="23" s="1"/>
  <c r="G55" i="14"/>
  <c r="H55" i="14" s="1"/>
  <c r="I55" i="14" s="1"/>
  <c r="H199" i="23" l="1"/>
  <c r="R199" i="23" s="1"/>
  <c r="R198" i="23"/>
  <c r="G58" i="14"/>
  <c r="H58" i="14" s="1"/>
  <c r="I58" i="14" s="1"/>
  <c r="G53" i="14"/>
  <c r="H53" i="14" s="1"/>
  <c r="I53" i="14" s="1"/>
  <c r="G96" i="14" l="1"/>
  <c r="F33" i="14" l="1"/>
  <c r="I20" i="14"/>
  <c r="G159" i="14"/>
  <c r="H159" i="14" s="1"/>
  <c r="I159" i="14" s="1"/>
  <c r="G158" i="14"/>
  <c r="H158" i="14" s="1"/>
  <c r="I158" i="14" s="1"/>
  <c r="G157" i="14"/>
  <c r="H157" i="14" s="1"/>
  <c r="I157" i="14" s="1"/>
  <c r="G152" i="14"/>
  <c r="I153" i="14" s="1"/>
  <c r="G147" i="14"/>
  <c r="I147" i="14" s="1"/>
  <c r="G146" i="14"/>
  <c r="I146" i="14" s="1"/>
  <c r="G145" i="14"/>
  <c r="I145" i="14" s="1"/>
  <c r="G140" i="14"/>
  <c r="H140" i="14" s="1"/>
  <c r="I140" i="14" s="1"/>
  <c r="G139" i="14"/>
  <c r="G134" i="14"/>
  <c r="H134" i="14" s="1"/>
  <c r="I134" i="14" s="1"/>
  <c r="G133" i="14"/>
  <c r="H133" i="14" s="1"/>
  <c r="I133" i="14" s="1"/>
  <c r="G132" i="14"/>
  <c r="H132" i="14" s="1"/>
  <c r="I132" i="14" s="1"/>
  <c r="G131" i="14"/>
  <c r="H131" i="14" s="1"/>
  <c r="I131" i="14" s="1"/>
  <c r="G130" i="14"/>
  <c r="G125" i="14"/>
  <c r="H125" i="14" s="1"/>
  <c r="I125" i="14" s="1"/>
  <c r="G124" i="14"/>
  <c r="H124" i="14" s="1"/>
  <c r="I124" i="14" s="1"/>
  <c r="G123" i="14"/>
  <c r="H123" i="14" s="1"/>
  <c r="I123" i="14" s="1"/>
  <c r="G122" i="14"/>
  <c r="H122" i="14" s="1"/>
  <c r="I122" i="14" s="1"/>
  <c r="G121" i="14"/>
  <c r="H121" i="14" s="1"/>
  <c r="I121" i="14" s="1"/>
  <c r="G120" i="14"/>
  <c r="H120" i="14" s="1"/>
  <c r="I120" i="14" s="1"/>
  <c r="G119" i="14"/>
  <c r="G113" i="14"/>
  <c r="H113" i="14" s="1"/>
  <c r="I113" i="14" s="1"/>
  <c r="G112" i="14"/>
  <c r="H112" i="14" s="1"/>
  <c r="I112" i="14" s="1"/>
  <c r="G111" i="14"/>
  <c r="H111" i="14" s="1"/>
  <c r="I111" i="14" s="1"/>
  <c r="G110" i="14"/>
  <c r="H110" i="14" s="1"/>
  <c r="I110" i="14" s="1"/>
  <c r="G109" i="14"/>
  <c r="H109" i="14" s="1"/>
  <c r="I109" i="14" s="1"/>
  <c r="G108" i="14"/>
  <c r="H108" i="14" s="1"/>
  <c r="I108" i="14" s="1"/>
  <c r="G107" i="14"/>
  <c r="H107" i="14" s="1"/>
  <c r="I107" i="14" s="1"/>
  <c r="G106" i="14"/>
  <c r="H106" i="14" s="1"/>
  <c r="I106" i="14" s="1"/>
  <c r="G100" i="14"/>
  <c r="H100" i="14" s="1"/>
  <c r="I100" i="14" s="1"/>
  <c r="G99" i="14"/>
  <c r="H99" i="14" s="1"/>
  <c r="I99" i="14" s="1"/>
  <c r="G98" i="14"/>
  <c r="H98" i="14" s="1"/>
  <c r="I98" i="14" s="1"/>
  <c r="G97" i="14"/>
  <c r="H97" i="14" s="1"/>
  <c r="I97" i="14" s="1"/>
  <c r="H96" i="14"/>
  <c r="I96" i="14" s="1"/>
  <c r="G95" i="14"/>
  <c r="H95" i="14" s="1"/>
  <c r="I95" i="14" s="1"/>
  <c r="G94" i="14"/>
  <c r="H94" i="14" s="1"/>
  <c r="I94" i="14" s="1"/>
  <c r="G93" i="14"/>
  <c r="H93" i="14" s="1"/>
  <c r="I93" i="14" s="1"/>
  <c r="G84" i="14"/>
  <c r="H84" i="14" s="1"/>
  <c r="I84" i="14" s="1"/>
  <c r="G83" i="14"/>
  <c r="H83" i="14" s="1"/>
  <c r="I83" i="14" s="1"/>
  <c r="G82" i="14"/>
  <c r="H82" i="14" s="1"/>
  <c r="I82" i="14" s="1"/>
  <c r="G81" i="14"/>
  <c r="H81" i="14" s="1"/>
  <c r="I81" i="14" s="1"/>
  <c r="H72" i="14"/>
  <c r="I72" i="14" s="1"/>
  <c r="H71" i="14"/>
  <c r="I71" i="14" s="1"/>
  <c r="H70" i="14"/>
  <c r="I70" i="14" s="1"/>
  <c r="H69" i="14"/>
  <c r="I69" i="14" s="1"/>
  <c r="H68" i="14"/>
  <c r="I68" i="14" s="1"/>
  <c r="I67" i="14"/>
  <c r="H67" i="14"/>
  <c r="G60" i="14"/>
  <c r="H60" i="14" s="1"/>
  <c r="I60" i="14" s="1"/>
  <c r="G57" i="14"/>
  <c r="H57" i="14" s="1"/>
  <c r="I57" i="14" s="1"/>
  <c r="G59" i="14"/>
  <c r="H59" i="14" s="1"/>
  <c r="I59" i="14" s="1"/>
  <c r="G56" i="14"/>
  <c r="H56" i="14" s="1"/>
  <c r="I56" i="14" s="1"/>
  <c r="G52" i="14"/>
  <c r="G45" i="14"/>
  <c r="H45" i="14" s="1"/>
  <c r="I45" i="14" s="1"/>
  <c r="G44" i="14"/>
  <c r="H44" i="14" s="1"/>
  <c r="I44" i="14" s="1"/>
  <c r="G43" i="14"/>
  <c r="H43" i="14" s="1"/>
  <c r="I43" i="14" s="1"/>
  <c r="G42" i="14"/>
  <c r="H42" i="14" s="1"/>
  <c r="I42" i="14" s="1"/>
  <c r="G41" i="14"/>
  <c r="H41" i="14" s="1"/>
  <c r="I41" i="14" s="1"/>
  <c r="G40" i="14"/>
  <c r="H32" i="14"/>
  <c r="G32" i="14"/>
  <c r="I32" i="14" s="1"/>
  <c r="H31" i="14"/>
  <c r="G31" i="14"/>
  <c r="I31" i="14" s="1"/>
  <c r="H30" i="14"/>
  <c r="G30" i="14"/>
  <c r="I30" i="14" s="1"/>
  <c r="H29" i="14"/>
  <c r="G29" i="14"/>
  <c r="I29" i="14" s="1"/>
  <c r="H28" i="14"/>
  <c r="G28" i="14"/>
  <c r="I28" i="14" s="1"/>
  <c r="H27" i="14"/>
  <c r="G27" i="14"/>
  <c r="H26" i="14"/>
  <c r="G26" i="14"/>
  <c r="I26" i="14" s="1"/>
  <c r="H25" i="14"/>
  <c r="G25" i="14"/>
  <c r="I25" i="14" s="1"/>
  <c r="H24" i="14"/>
  <c r="G24" i="14"/>
  <c r="I24" i="14" s="1"/>
  <c r="H23" i="14"/>
  <c r="G23" i="14"/>
  <c r="I23" i="14" s="1"/>
  <c r="H22" i="14"/>
  <c r="G22" i="14"/>
  <c r="I22" i="14" s="1"/>
  <c r="G21" i="14"/>
  <c r="I21" i="14" s="1"/>
  <c r="H20" i="14"/>
  <c r="H152" i="14"/>
  <c r="I154" i="14" s="1"/>
  <c r="I62" i="14" l="1"/>
  <c r="I64" i="14" s="1"/>
  <c r="I141" i="14"/>
  <c r="I27" i="14"/>
  <c r="I34" i="14" s="1"/>
  <c r="H171" i="14" s="1"/>
  <c r="I160" i="14"/>
  <c r="I148" i="14"/>
  <c r="I114" i="14"/>
  <c r="H52" i="14"/>
  <c r="I52" i="14" s="1"/>
  <c r="I102" i="14"/>
  <c r="H40" i="14"/>
  <c r="I46" i="14"/>
  <c r="I126" i="14"/>
  <c r="H119" i="14"/>
  <c r="I161" i="14"/>
  <c r="I152" i="14"/>
  <c r="H139" i="14"/>
  <c r="I101" i="14"/>
  <c r="I115" i="14"/>
  <c r="I73" i="14"/>
  <c r="H80" i="14"/>
  <c r="I85" i="14"/>
  <c r="I87" i="14" s="1"/>
  <c r="I135" i="14"/>
  <c r="H130" i="14"/>
  <c r="I163" i="14" l="1"/>
  <c r="I168" i="14" s="1"/>
  <c r="I103" i="14"/>
  <c r="H177" i="14"/>
  <c r="H180" i="14"/>
  <c r="H175" i="14"/>
  <c r="H176" i="14"/>
  <c r="H173" i="14"/>
  <c r="I88" i="14"/>
  <c r="I63" i="14"/>
  <c r="I80" i="14"/>
  <c r="I142" i="14"/>
  <c r="I139" i="14"/>
  <c r="I119" i="14"/>
  <c r="I127" i="14"/>
  <c r="I136" i="14"/>
  <c r="I130" i="14"/>
  <c r="I74" i="14"/>
  <c r="I75" i="14"/>
  <c r="H174" i="14"/>
  <c r="H179" i="14"/>
  <c r="H181" i="14"/>
  <c r="H178" i="14"/>
  <c r="I40" i="14"/>
  <c r="I47" i="14"/>
  <c r="I169" i="14" l="1"/>
  <c r="I170" i="14" s="1"/>
  <c r="I182" i="14"/>
  <c r="H187" i="14" l="1"/>
  <c r="H188" i="14"/>
  <c r="H189" i="14"/>
  <c r="H184" i="14"/>
  <c r="H185" i="14" s="1"/>
  <c r="H194" i="14" s="1"/>
</calcChain>
</file>

<file path=xl/sharedStrings.xml><?xml version="1.0" encoding="utf-8"?>
<sst xmlns="http://schemas.openxmlformats.org/spreadsheetml/2006/main" count="723" uniqueCount="311">
  <si>
    <t>RESULTADO</t>
  </si>
  <si>
    <t>TOTAL EGRESOS</t>
  </si>
  <si>
    <t>Total Transferencias</t>
  </si>
  <si>
    <t>Dirección de Extensión sede</t>
  </si>
  <si>
    <t>Dirección Nacional de Extensión</t>
  </si>
  <si>
    <t>Fondo de riesgos para para la Extensión UN</t>
  </si>
  <si>
    <t>Fondo Extensión solidaria</t>
  </si>
  <si>
    <t>Fondo especial Dirección académica</t>
  </si>
  <si>
    <t>Fondo de Investigación UN</t>
  </si>
  <si>
    <t>3.TRANSFERENCIAS</t>
  </si>
  <si>
    <t>Total Costos Indirectos</t>
  </si>
  <si>
    <t>Total Gastos</t>
  </si>
  <si>
    <t>Total Gastos de Operación</t>
  </si>
  <si>
    <t>TOTAL IMPUESTOS</t>
  </si>
  <si>
    <t>Total Adquisición de Servicios</t>
  </si>
  <si>
    <t>Total del 4 x 1000 para Operaciones Internas</t>
  </si>
  <si>
    <t>Total Operaciones Internas</t>
  </si>
  <si>
    <t>Virtualización</t>
  </si>
  <si>
    <t>Aviso periódico</t>
  </si>
  <si>
    <t>Espacios</t>
  </si>
  <si>
    <t>Total</t>
  </si>
  <si>
    <t>4 x 1000</t>
  </si>
  <si>
    <t>Valor</t>
  </si>
  <si>
    <t>Cantidad</t>
  </si>
  <si>
    <t>Valor Unitario</t>
  </si>
  <si>
    <t>Unidad</t>
  </si>
  <si>
    <t>OPERACIONES INTENRAS</t>
  </si>
  <si>
    <t>Total del 4 x 1000 para Seguros</t>
  </si>
  <si>
    <t>Total Seguros</t>
  </si>
  <si>
    <t>Pólizas</t>
  </si>
  <si>
    <t>SEGUROS</t>
  </si>
  <si>
    <t>OPERACIONES INTERNAS</t>
  </si>
  <si>
    <t>Total del 4 x 1000 para Comunicaciones y transporte</t>
  </si>
  <si>
    <t>Total Comunicaciones y transporte</t>
  </si>
  <si>
    <t>Transporte</t>
  </si>
  <si>
    <t>Correo Urbano</t>
  </si>
  <si>
    <t>COMUNICACIONES Y TRANSPORTE</t>
  </si>
  <si>
    <t>Total del 4 x 1000 para Transporte y Estadía</t>
  </si>
  <si>
    <t>Total Transporte y Estadía</t>
  </si>
  <si>
    <t>Hotel</t>
  </si>
  <si>
    <t>Tiquetes Internacionales</t>
  </si>
  <si>
    <t>Tiquetes Nacionales</t>
  </si>
  <si>
    <t>Gastos  de estadía</t>
  </si>
  <si>
    <t>TRANSPORTE Y GASTOS DE ESTADÍA</t>
  </si>
  <si>
    <t>Total del 4 x 1000 para Impresos y Publicaciones</t>
  </si>
  <si>
    <t>Total Impresos y Publicaciones</t>
  </si>
  <si>
    <t>Otros</t>
  </si>
  <si>
    <t>Aviso de prensa</t>
  </si>
  <si>
    <t>Carpetas</t>
  </si>
  <si>
    <t>Carné</t>
  </si>
  <si>
    <t>Volantes</t>
  </si>
  <si>
    <t>Plegables</t>
  </si>
  <si>
    <t>Afiches</t>
  </si>
  <si>
    <t>IMPRESOS Y PUBLICACIONES</t>
  </si>
  <si>
    <t>Total del 4 x 1000 para Infraestructura</t>
  </si>
  <si>
    <t>Total Infraestructura</t>
  </si>
  <si>
    <t>Otro</t>
  </si>
  <si>
    <t>Apoyo logístico</t>
  </si>
  <si>
    <t>Equipos de Traducción</t>
  </si>
  <si>
    <t>Computador más proyector</t>
  </si>
  <si>
    <t>Salas de informática</t>
  </si>
  <si>
    <t>Laboratorio</t>
  </si>
  <si>
    <t>Sala de Conferencias</t>
  </si>
  <si>
    <t>Salón de Clase</t>
  </si>
  <si>
    <t>ARRENDAMIENTOS</t>
  </si>
  <si>
    <t>2.2 Adquisición de servicios</t>
  </si>
  <si>
    <t xml:space="preserve">Total del 4 x 1000 para Adquisición de bienes </t>
  </si>
  <si>
    <t xml:space="preserve">Total Adquisición de bienes </t>
  </si>
  <si>
    <t>Fotocopias</t>
  </si>
  <si>
    <t>Certificados</t>
  </si>
  <si>
    <t>Materiales</t>
  </si>
  <si>
    <t>Suministros</t>
  </si>
  <si>
    <t>MATERIALES Y SERVICIOS AL ASISTENTE</t>
  </si>
  <si>
    <t>2.1 Adquisición de bienes</t>
  </si>
  <si>
    <t>2. GASTOS DE OPERACIÓN</t>
  </si>
  <si>
    <t>Total costo de personal</t>
  </si>
  <si>
    <t>Total del 4 x 1000 para Servicios Técnicos Profesionales y No Profesionales</t>
  </si>
  <si>
    <t>Total Servicios Técnicos Profesionales y No Profesionales</t>
  </si>
  <si>
    <t>Diseño publicitario</t>
  </si>
  <si>
    <t>Auxiliar</t>
  </si>
  <si>
    <t>Personal Técnico</t>
  </si>
  <si>
    <t>1.2 SERVICIOS TECNICOS NO- PROFESIONALES</t>
  </si>
  <si>
    <t>* Antes de diligenciar los costos del Personal Docente Internacional es necesario establecer una tasa de cambio que permita convertir el valor pactado en Dólares Estadounidenses a Pesos Colombianos. Esta opción la encuentra en la parte superior del formulario.</t>
  </si>
  <si>
    <t>Total del 4 x 1000 para Docentes Internacionales</t>
  </si>
  <si>
    <t>Total Remuneración por Servicios Técnico Profesionales</t>
  </si>
  <si>
    <t>Hora</t>
  </si>
  <si>
    <t>USD</t>
  </si>
  <si>
    <t>COP</t>
  </si>
  <si>
    <t>Documento</t>
  </si>
  <si>
    <t>Nombre</t>
  </si>
  <si>
    <t>Total Incluido              4 x 1000</t>
  </si>
  <si>
    <t>Valor en USD</t>
  </si>
  <si>
    <t xml:space="preserve">Valor Unitario </t>
  </si>
  <si>
    <t>Moneda para Pago</t>
  </si>
  <si>
    <t>Personal Docente Invitado Internacional</t>
  </si>
  <si>
    <t>Total Servicios Docentes Invitados</t>
  </si>
  <si>
    <t>Personal Docente Invitado Nacional</t>
  </si>
  <si>
    <t>1.1. SERVICIOS TECNICOS PROFESIONALES</t>
  </si>
  <si>
    <t>Total del 4 x 1000 para Servicios Académicos Remunerados</t>
  </si>
  <si>
    <t>Total Servicios Académicos Remunerados</t>
  </si>
  <si>
    <t>Total de Servicios Académicos Remunerados</t>
  </si>
  <si>
    <t>Personal Docente de la UN</t>
  </si>
  <si>
    <t>1. SERVICIOS ACADÉMICOS REMUNERADOS</t>
  </si>
  <si>
    <t>II EGRESOS</t>
  </si>
  <si>
    <t>TOTAL INGRESOS</t>
  </si>
  <si>
    <t>Cupos</t>
  </si>
  <si>
    <t>Centro de Investigación para el Desarrollo</t>
  </si>
  <si>
    <t>Centro de Estudios Sociales</t>
  </si>
  <si>
    <t>Centro Agropecuario Marengo</t>
  </si>
  <si>
    <t>Instituto de Estudios Ambientales</t>
  </si>
  <si>
    <t>Instituto de Ciencias y Tecnología de Alimentos</t>
  </si>
  <si>
    <t xml:space="preserve">Instituto de Estudios en Comunicación </t>
  </si>
  <si>
    <t xml:space="preserve">Particular. </t>
  </si>
  <si>
    <t>Instituto de Estudios Urbanos</t>
  </si>
  <si>
    <t>Ingresos Esperados</t>
  </si>
  <si>
    <t>Valor de los Descuentos</t>
  </si>
  <si>
    <t>Valor de la Matrícula</t>
  </si>
  <si>
    <t>Número Esperado</t>
  </si>
  <si>
    <t>Descuento</t>
  </si>
  <si>
    <t>Tipo de Inscripción</t>
  </si>
  <si>
    <t>Instituto de Genética</t>
  </si>
  <si>
    <t>I INGRESOS</t>
  </si>
  <si>
    <t>Facultad de Odontología</t>
  </si>
  <si>
    <t>Facultad de Medicina Veterianria y Zootecnia</t>
  </si>
  <si>
    <t>Curso</t>
  </si>
  <si>
    <r>
      <t>*</t>
    </r>
    <r>
      <rPr>
        <sz val="10"/>
        <rFont val="Arial"/>
        <family val="2"/>
      </rPr>
      <t>Tasa de cambio</t>
    </r>
  </si>
  <si>
    <t>Horas</t>
  </si>
  <si>
    <t>(Días, horas…)</t>
  </si>
  <si>
    <t>Duración</t>
  </si>
  <si>
    <t>Facultad de Medicina</t>
  </si>
  <si>
    <t>Diplomado</t>
  </si>
  <si>
    <t>Facultad de Ingeniería</t>
  </si>
  <si>
    <t>PFPD</t>
  </si>
  <si>
    <t>Horas por sesión</t>
  </si>
  <si>
    <t>Unidad Académica Básica</t>
  </si>
  <si>
    <t>Facultad de Enfermería</t>
  </si>
  <si>
    <t>Seminario</t>
  </si>
  <si>
    <t>Facultad de Derecho, Ciencias Políticas y Sociales</t>
  </si>
  <si>
    <t>Conferencia</t>
  </si>
  <si>
    <t>Número esperado de asistentes</t>
  </si>
  <si>
    <t>Facultad, Centro o Instituto</t>
  </si>
  <si>
    <t>Facultad de Ciencias Humanas</t>
  </si>
  <si>
    <t xml:space="preserve">Orinoquía </t>
  </si>
  <si>
    <t>Congreso</t>
  </si>
  <si>
    <t>Facultad de Ciencias Económicas</t>
  </si>
  <si>
    <t>Semestre(s)</t>
  </si>
  <si>
    <t>Medellín</t>
  </si>
  <si>
    <t>Foro</t>
  </si>
  <si>
    <t>Modalidad</t>
  </si>
  <si>
    <t xml:space="preserve">Nombre </t>
  </si>
  <si>
    <t>Facultad de Ciencias</t>
  </si>
  <si>
    <t>Póliza</t>
  </si>
  <si>
    <t>Mese(s)</t>
  </si>
  <si>
    <t>Manizales</t>
  </si>
  <si>
    <t>Encuentro</t>
  </si>
  <si>
    <t>Facultad de Artes</t>
  </si>
  <si>
    <t>Semana(s)</t>
  </si>
  <si>
    <t>0. INFORMACIÓN BÁSICA</t>
  </si>
  <si>
    <t>Facultad de Agronomía</t>
  </si>
  <si>
    <t>Profesional</t>
  </si>
  <si>
    <t>Virtual</t>
  </si>
  <si>
    <t>Bogotá</t>
  </si>
  <si>
    <t>FORMATO PARA PRESUPUESTO DE SERVICIOS DE EDUCACIÓN CONTINUA Y PERMANENTE (Cursos, Diplomados, Seminarios, etc.)</t>
  </si>
  <si>
    <t>El evento tiene algún requerimiento logístico especial?</t>
  </si>
  <si>
    <t>Cual?</t>
  </si>
  <si>
    <t>Cual de los siguientes servicios requiere el evento?</t>
  </si>
  <si>
    <t>Cuantos?</t>
  </si>
  <si>
    <t>Requiere monitores?</t>
  </si>
  <si>
    <t>Equipos requeridos</t>
  </si>
  <si>
    <t>Tipo de salón o espacio:</t>
  </si>
  <si>
    <t>Fecha de finalización:</t>
  </si>
  <si>
    <t xml:space="preserve">Fecha de inicio Sugerida: </t>
  </si>
  <si>
    <t xml:space="preserve">Hora: </t>
  </si>
  <si>
    <t>Horario:</t>
  </si>
  <si>
    <t>Horas por Sesión:</t>
  </si>
  <si>
    <t xml:space="preserve">Número de Sesiones: </t>
  </si>
  <si>
    <t>1.2. Nombre del Docente encargado:</t>
  </si>
  <si>
    <t>1.1. Nombre del Evento:</t>
  </si>
  <si>
    <t>Parte I: Generalidades</t>
  </si>
  <si>
    <t>Valor Aproximado</t>
  </si>
  <si>
    <t>Nº de horas</t>
  </si>
  <si>
    <t>Tema</t>
  </si>
  <si>
    <t>Sesión 
Nº</t>
  </si>
  <si>
    <t>Parte III: Sesiones, Contenidos y Materiales</t>
  </si>
  <si>
    <t>Campos Obligatorios para diligenciar</t>
  </si>
  <si>
    <t>Macroproceso: Extensión</t>
  </si>
  <si>
    <t>Centro de Educación Continua y Permanente</t>
  </si>
  <si>
    <t>Pronto pago con un mes calendario de anticipación</t>
  </si>
  <si>
    <t>Pronto pago con tres semanas de anticipación</t>
  </si>
  <si>
    <t>A personas que se inscriban en el marco de alianzas para el desarrollo de la actividad</t>
  </si>
  <si>
    <t>A personas que realicen 3 o más cursos o diplomados al año en la UN</t>
  </si>
  <si>
    <t>A estudiantes de otras universidades</t>
  </si>
  <si>
    <t>A profesores, investigadores, funcionarios pensionados, egresados y contratistas de la Universidad Nacional de Colombia</t>
  </si>
  <si>
    <t>A estudiantes de pregrado de la Universidad Nacional de Colombia</t>
  </si>
  <si>
    <t>A estudiantes de posgrado de la Universidad Nacional de Colombia</t>
  </si>
  <si>
    <t>A adultos mayores, niños y adolecentes, personas de niveles 1 y 2 de Sisben, población en situación de discapacidad y desplazados inscritos en el registro de población desplazada</t>
  </si>
  <si>
    <t>A extranjeros de países de frontera de la Sede de Presencia Nacional respectiva</t>
  </si>
  <si>
    <t>4 X 1000</t>
  </si>
  <si>
    <t>CIS</t>
  </si>
  <si>
    <t>2% Administración CIS</t>
  </si>
  <si>
    <t>COSTOS DIRECTOS</t>
  </si>
  <si>
    <t>Hora+Coordinación</t>
  </si>
  <si>
    <t>% Porcentaje de Administración</t>
  </si>
  <si>
    <t>% Porcentaje de Administración del CECP por Proyectos</t>
  </si>
  <si>
    <t xml:space="preserve">A hijos de pensionados, de docentes, de funcionarios, de contratistas y de estudiantes de la Universidad Nacional. </t>
  </si>
  <si>
    <t>Exceedentes Unidad Ejecutora</t>
  </si>
  <si>
    <t xml:space="preserve"> Transferencia Educación Formal </t>
  </si>
  <si>
    <t>Costos Indirectos</t>
  </si>
  <si>
    <t>Costos Indirectos Nivel de Sede</t>
  </si>
  <si>
    <t>Costos Indirectos Nivel de Facultad</t>
  </si>
  <si>
    <t>sin el 4xmil</t>
  </si>
  <si>
    <t>A grupos de 4 o más personas para la misma actividad a través de un único comprobante de pago</t>
  </si>
  <si>
    <t xml:space="preserve">Bolso </t>
  </si>
  <si>
    <t>Lapiceros</t>
  </si>
  <si>
    <t>Cuaderno</t>
  </si>
  <si>
    <t>Parte II: Hoja(s) de vida del Docente(s)</t>
  </si>
  <si>
    <t>Se deben precisar los siguientes datos tanto del docente como de los invitados:</t>
  </si>
  <si>
    <t>Nombres y Apellidos del Docente a cargo:</t>
  </si>
  <si>
    <t xml:space="preserve">Documento de Identidad: </t>
  </si>
  <si>
    <t xml:space="preserve">Teléfonos: </t>
  </si>
  <si>
    <t xml:space="preserve">Fijo: </t>
  </si>
  <si>
    <t>Móvil:</t>
  </si>
  <si>
    <t xml:space="preserve">Dirección de Correspondencia: </t>
  </si>
  <si>
    <t>Correo electrónico:</t>
  </si>
  <si>
    <t>Título de Pregrado:</t>
  </si>
  <si>
    <t>Especialización:</t>
  </si>
  <si>
    <t>Maestría:</t>
  </si>
  <si>
    <t>Doctorado:</t>
  </si>
  <si>
    <t>Otros (Diplomados, Cursos, Seminarios):</t>
  </si>
  <si>
    <t>Tipo de Vinculación Universidad Nacional de Colombia.</t>
  </si>
  <si>
    <t>Categoría Docente</t>
  </si>
  <si>
    <t xml:space="preserve">Dedicación Docente </t>
  </si>
  <si>
    <t xml:space="preserve">Horas que dedicará al evento: </t>
  </si>
  <si>
    <t xml:space="preserve">Diplomado en Alta Gerencia </t>
  </si>
  <si>
    <t>Horas+coordinación</t>
  </si>
  <si>
    <t>DOCENTES EXTERNOS</t>
  </si>
  <si>
    <t>Total de REMUNERACION SERVICIOS TECNICOS</t>
  </si>
  <si>
    <t>Total del 4 x 1000 para REMUNERACION SERVICIOS TECNICOS</t>
  </si>
  <si>
    <t xml:space="preserve">TOTAL </t>
  </si>
  <si>
    <t>1.1. SERVICIOS ACADEMICOS REMUNERADOS. (SAR)</t>
  </si>
  <si>
    <t>DOCENTES UN</t>
  </si>
  <si>
    <t xml:space="preserve">Total SAR </t>
  </si>
  <si>
    <t xml:space="preserve">Total del 4 x 1000 para SAR </t>
  </si>
  <si>
    <t>TOTAL SAR</t>
  </si>
  <si>
    <t>TOTAL COSTO PERSONAL</t>
  </si>
  <si>
    <t>MATERIALES.</t>
  </si>
  <si>
    <t>TOTAL ADQUISICION DE BIENES</t>
  </si>
  <si>
    <t>TOTAL</t>
  </si>
  <si>
    <t>TOTAL ADQUISICION DE SERVICIOS</t>
  </si>
  <si>
    <t>TOTAL GASTOS DE OPERACIÓN</t>
  </si>
  <si>
    <t>TOTAL COMISIONES BANCARIAS.</t>
  </si>
  <si>
    <t>3,5 % Porcentaje de Administración del CECP por Proyectos (OPERACIONES INT. SIN CONTRAPRESTACION)</t>
  </si>
  <si>
    <t>TOTAL COSTOS DIRECTOS</t>
  </si>
  <si>
    <t>TOTAL COSTOS INDIRECTOS</t>
  </si>
  <si>
    <t xml:space="preserve"> </t>
  </si>
  <si>
    <t>Excedentes Unidad Ejecutora</t>
  </si>
  <si>
    <t>TOTAL TRANSFERENCIAS</t>
  </si>
  <si>
    <r>
      <t xml:space="preserve">Resumen de Hoja de Vida:  </t>
    </r>
    <r>
      <rPr>
        <b/>
        <sz val="7"/>
        <rFont val="Arial"/>
        <family val="2"/>
      </rPr>
      <t>(Un párrafo resaltando logros, información académica (pregrado y posgrado), experiencia laboral en el tema con sus respectivos contactos, publicaciones, si las tiene)</t>
    </r>
  </si>
  <si>
    <t xml:space="preserve">En caso de ser docente de la Universidad Nacional: </t>
  </si>
  <si>
    <t>De donde es Egresado?</t>
  </si>
  <si>
    <t>EGRESADO DE LA UN</t>
  </si>
  <si>
    <t>OTRA, CUÁL?</t>
  </si>
  <si>
    <t>Cuales temas adicionales estaría en capacidad de Dictar - Relacionelos. No obstante debe realizar una propuesta por cada uno de ellos</t>
  </si>
  <si>
    <r>
      <t>1.4. Clase de Evento</t>
    </r>
    <r>
      <rPr>
        <sz val="8"/>
        <color indexed="63"/>
        <rFont val="Arial"/>
        <family val="2"/>
      </rPr>
      <t xml:space="preserve"> (seleccione SOLO  una opción, la más adecuada)</t>
    </r>
  </si>
  <si>
    <r>
      <t>1.5. Objeto socio económico</t>
    </r>
    <r>
      <rPr>
        <sz val="8"/>
        <color indexed="63"/>
        <rFont val="Arial"/>
        <family val="2"/>
      </rPr>
      <t xml:space="preserve"> (seleccione SOLO  una opción, la más adecuada)</t>
    </r>
  </si>
  <si>
    <r>
      <t>1.6. Área científica tecnológica principal</t>
    </r>
    <r>
      <rPr>
        <sz val="8"/>
        <color indexed="63"/>
        <rFont val="Arial"/>
        <family val="2"/>
      </rPr>
      <t xml:space="preserve"> (seleccione SOLO  una opción, la más adecuada)</t>
    </r>
  </si>
  <si>
    <r>
      <t xml:space="preserve">1.3. Resumen
</t>
    </r>
    <r>
      <rPr>
        <sz val="6"/>
        <color indexed="63"/>
        <rFont val="Arial"/>
        <family val="2"/>
      </rPr>
      <t>En una síntesis de máx.. 50 palabras presente los contenidos y alcances de su propuesta. (Esta información será utilizada para promocionar el evento)</t>
    </r>
  </si>
  <si>
    <t>Contenido de la sesión</t>
  </si>
  <si>
    <t>Refrigerios</t>
  </si>
  <si>
    <t>1.8. Unidad Académica:</t>
  </si>
  <si>
    <t>1.9. Objetivo General del Curso</t>
  </si>
  <si>
    <t>1.10. Objetivos Específicos del Curso</t>
  </si>
  <si>
    <t>1.11. Metodología</t>
  </si>
  <si>
    <t>1.12. Público Sugerido</t>
  </si>
  <si>
    <t>1.14. Requerimientos:</t>
  </si>
  <si>
    <t>1.15. Evaluación de curso</t>
  </si>
  <si>
    <t>1.16. Informe final</t>
  </si>
  <si>
    <r>
      <t>1.7. Agendas del Conocimiento</t>
    </r>
    <r>
      <rPr>
        <sz val="8"/>
        <color indexed="63"/>
        <rFont val="Arial"/>
        <family val="2"/>
      </rPr>
      <t xml:space="preserve"> (seleccione SOLO  una opción, la más adecuada)</t>
    </r>
  </si>
  <si>
    <t>Cuál es el número máximo de asistentes?</t>
  </si>
  <si>
    <t>Realice un listado de los materiales necesarios para llevar a cabo la actividad</t>
  </si>
  <si>
    <t>TOTAL DE HORAS</t>
  </si>
  <si>
    <t>Nombre del programa</t>
  </si>
  <si>
    <t xml:space="preserve">Sala de Conferencias </t>
  </si>
  <si>
    <t>Estación de Café</t>
  </si>
  <si>
    <t>ESTUDIANTES UN</t>
  </si>
  <si>
    <t>1.2 ESTÍMULO ESTUDIANTES ( POR CADA ESTUDIANTE SE DEBE ASUMIR UNA PÓLIZA POR VALOR DE $3.900 MENSUALMENTE)</t>
  </si>
  <si>
    <t>O.I. Transferencia Ugi Nivel Nacional</t>
  </si>
  <si>
    <t>O.I. Transferencias Académica</t>
  </si>
  <si>
    <t>O.I. Fondo Nacional de Extensión Solidaria</t>
  </si>
  <si>
    <t>O.I. Fondo de Riesgo para la Extensión</t>
  </si>
  <si>
    <t xml:space="preserve">O.I. Dirección Nacional de Extensión </t>
  </si>
  <si>
    <t>O.I. Dirección de Extensión de la Sede</t>
  </si>
  <si>
    <t xml:space="preserve">   O.I Transferencia Educación Formal </t>
  </si>
  <si>
    <t xml:space="preserve">    O.I. Excedentes por Actividades Generadoras de Recursos</t>
  </si>
  <si>
    <t>1. REMUNERACION SERVICIOS TECNICOS (CIS) O CONTRATISTA U.N</t>
  </si>
  <si>
    <t>Poliza</t>
  </si>
  <si>
    <t>Estudiante</t>
  </si>
  <si>
    <t>1.2. Nombre del Docente que otorga el  aval:</t>
  </si>
  <si>
    <t>El Centro de Educación Continua y Permanente e Idiomas aplicará una evaluación a los participantes que tiene como fin recolectar la información relacionada con el desarrollo del curso. Esta evaluación será tomada como fuente de realimentación de cada una de las dependencias responsables del mismo y colaborará para mejorar la programación de cursos de Extensión.</t>
  </si>
  <si>
    <t>Macroproceso : Extensión</t>
  </si>
  <si>
    <t>Proceso: Gestión de la Extensión</t>
  </si>
  <si>
    <t>Titulo: Formato Único Información Básica de Actividades de Educación Continua y Permanente</t>
  </si>
  <si>
    <t>Titulo: Formato para presupuesto de servicios de Educación Continua y Permanente (Cursos, Diplomados, Seminarios, etc)</t>
  </si>
  <si>
    <t>Docente</t>
  </si>
  <si>
    <t>Seminario-Taller: Géneros y Desigualdades</t>
  </si>
  <si>
    <t>2:00pm - 5:00pm</t>
  </si>
  <si>
    <t>Auditorio</t>
  </si>
  <si>
    <t xml:space="preserve">El profesor encargado del curso entregará al final un informe en el que considere tanto los aspectos académicos como operativos  y logísticos del evento, con el objeto de retroalimentar la actividad de extensión y realizar el seguimiento y evaluación reglamentario teniendo en cuenta el formato B-FT-06.003.021                                                                                                                                                           
La presente propuesta está sujeta a la evaluación que realice la el Comité de Extensión y a la aprobación del Consejo de Facultad; según la correspondencia con los campos estratégicos, el plan de desarrollo, la pertinencia de la  temática del curso con relación a la orientación de la Facultad, la idoneidad docente, la disponibilidad de recursos, viabilidad financiera, la necesidad e interés del medio, los efectos esperados y la proyección académica. </t>
  </si>
  <si>
    <t>PRODUCTO ACADÉMICO:
MEMORIAS DEL SEMINARIO - TALLER                                                                        FAVOR ENVIAR LAS MEMORÍAS DEL CURSO 8 DÍAS ANTES DE FINALIZAR EL MISMO                                                                              GRACIAS</t>
  </si>
  <si>
    <t>1.13. Intensidad Horaria:</t>
  </si>
  <si>
    <t>División de Servicios Compartidos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</si>
</sst>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 #,##0.00_-;\-&quot;$&quot;\ * #,##0.00_-;_-&quot;$&quot;\ * &quot;-&quot;??_-;_-@_-"/>
    <numFmt numFmtId="43" formatCode="_-* #,##0.00_-;\-* #,##0.00_-;_-* &quot;-&quot;??_-;_-@_-"/>
    <numFmt numFmtId="164" formatCode="_-&quot;$&quot;* #,##0.00_-;\-&quot;$&quot;* #,##0.00_-;_-&quot;$&quot;* &quot;-&quot;??_-;_-@_-"/>
    <numFmt numFmtId="165" formatCode="&quot;$&quot;\ #,##0_);[Red]\(&quot;$&quot;\ #,##0\)"/>
    <numFmt numFmtId="166" formatCode="_(&quot;$&quot;\ * #,##0.00_);_(&quot;$&quot;\ * \(#,##0.00\);_(&quot;$&quot;\ * &quot;-&quot;??_);_(@_)"/>
    <numFmt numFmtId="167" formatCode="_(* #,##0.00_);_(* \(#,##0.00\);_(* &quot;-&quot;??_);_(@_)"/>
    <numFmt numFmtId="168" formatCode="_ &quot;$&quot;\ * #,##0.00_ ;_ &quot;$&quot;\ * \-#,##0.00_ ;_ &quot;$&quot;\ * &quot;-&quot;??_ ;_ @_ "/>
    <numFmt numFmtId="169" formatCode="0.0%"/>
    <numFmt numFmtId="170" formatCode="[$USD]\ #,##0.00"/>
    <numFmt numFmtId="171" formatCode="_-[$$-240A]\ * #,##0.00_ ;_-[$$-240A]\ * \-#,##0.00\ ;_-[$$-240A]\ * &quot;-&quot;??_ ;_-@_ "/>
    <numFmt numFmtId="172" formatCode="_(* #,##0_);_(* \(#,##0\);_(* &quot;-&quot;??_);_(@_)"/>
    <numFmt numFmtId="173" formatCode="_(&quot;$&quot;* #,##0_);_(&quot;$&quot;* \(#,##0\);_(&quot;$&quot;* &quot;-&quot;??_);_(@_)"/>
    <numFmt numFmtId="174" formatCode="&quot;$&quot;\ #,##0"/>
    <numFmt numFmtId="175" formatCode="@&quot; (Incluye 4*Mil de la porción Nacional)&quot;"/>
    <numFmt numFmtId="176" formatCode="_(&quot;$&quot;\ * #,##0_);_(&quot;$&quot;\ * \(#,##0\);_(&quot;$&quot;\ * &quot;-&quot;??_);_(@_)"/>
    <numFmt numFmtId="177" formatCode="_-* #,##0_-;\-* #,##0_-;_-* &quot;-&quot;??_-;_-@_-"/>
    <numFmt numFmtId="178" formatCode="_(&quot;$&quot;\ * #,##0.0_);_(&quot;$&quot;\ * \(#,##0.0\);_(&quot;$&quot;\ * &quot;-&quot;??_);_(@_)"/>
    <numFmt numFmtId="179" formatCode="_ &quot;$&quot;\ * #,##0_ ;_ &quot;$&quot;\ * \-#,##0_ ;_ &quot;$&quot;\ * &quot;-&quot;??_ ;_ @_ "/>
  </numFmts>
  <fonts count="45">
    <font>
      <sz val="10"/>
      <name val="Arial"/>
    </font>
    <font>
      <sz val="11"/>
      <color theme="1"/>
      <name val="Calibri"/>
      <family val="2"/>
      <scheme val="minor"/>
    </font>
    <font>
      <sz val="10"/>
      <name val="Arial"/>
      <family val="2"/>
    </font>
    <font>
      <sz val="10"/>
      <color indexed="12"/>
      <name val="Arial"/>
      <family val="2"/>
    </font>
    <font>
      <b/>
      <sz val="12"/>
      <name val="Arial"/>
      <family val="2"/>
    </font>
    <font>
      <b/>
      <i/>
      <sz val="11"/>
      <name val="Arial"/>
      <family val="2"/>
    </font>
    <font>
      <sz val="10"/>
      <name val="Arial"/>
      <family val="2"/>
    </font>
    <font>
      <b/>
      <sz val="10"/>
      <name val="Arial"/>
      <family val="2"/>
    </font>
    <font>
      <b/>
      <i/>
      <sz val="10"/>
      <name val="Arial"/>
      <family val="2"/>
    </font>
    <font>
      <b/>
      <sz val="9"/>
      <name val="Arial"/>
      <family val="2"/>
    </font>
    <font>
      <b/>
      <i/>
      <sz val="12"/>
      <name val="Arial"/>
      <family val="2"/>
    </font>
    <font>
      <b/>
      <sz val="10"/>
      <color indexed="10"/>
      <name val="Arial"/>
      <family val="2"/>
    </font>
    <font>
      <b/>
      <sz val="12"/>
      <color indexed="10"/>
      <name val="Arial"/>
      <family val="2"/>
    </font>
    <font>
      <sz val="14"/>
      <name val="Arial"/>
      <family val="2"/>
    </font>
    <font>
      <b/>
      <sz val="7"/>
      <name val="Arial"/>
      <family val="2"/>
    </font>
    <font>
      <b/>
      <sz val="18"/>
      <name val="Arial"/>
      <family val="2"/>
    </font>
    <font>
      <b/>
      <sz val="11"/>
      <name val="Arial"/>
      <family val="2"/>
    </font>
    <font>
      <sz val="9"/>
      <name val="Arial"/>
      <family val="2"/>
    </font>
    <font>
      <sz val="8"/>
      <name val="Arial"/>
      <family val="2"/>
    </font>
    <font>
      <sz val="7"/>
      <name val="Arial"/>
      <family val="2"/>
    </font>
    <font>
      <b/>
      <sz val="10"/>
      <color indexed="63"/>
      <name val="Arial"/>
      <family val="2"/>
    </font>
    <font>
      <sz val="8"/>
      <color indexed="63"/>
      <name val="Arial"/>
      <family val="2"/>
    </font>
    <font>
      <sz val="12"/>
      <name val="Arial"/>
      <family val="2"/>
    </font>
    <font>
      <sz val="6"/>
      <color indexed="63"/>
      <name val="Arial"/>
      <family val="2"/>
    </font>
    <font>
      <b/>
      <sz val="8"/>
      <color indexed="63"/>
      <name val="Arial"/>
      <family val="2"/>
    </font>
    <font>
      <b/>
      <sz val="12"/>
      <color indexed="63"/>
      <name val="Arial"/>
      <family val="2"/>
    </font>
    <font>
      <sz val="6"/>
      <name val="Arial"/>
      <family val="2"/>
    </font>
    <font>
      <b/>
      <sz val="8"/>
      <color indexed="9"/>
      <name val="Arial"/>
      <family val="2"/>
    </font>
    <font>
      <b/>
      <sz val="7"/>
      <color indexed="63"/>
      <name val="Arial"/>
      <family val="2"/>
    </font>
    <font>
      <sz val="11"/>
      <name val="Arial"/>
      <family val="2"/>
    </font>
    <font>
      <sz val="8"/>
      <color rgb="FF000000"/>
      <name val="Tahoma"/>
      <family val="2"/>
    </font>
    <font>
      <b/>
      <sz val="18"/>
      <color theme="1"/>
      <name val="Arial"/>
      <family val="2"/>
    </font>
    <font>
      <sz val="10"/>
      <name val="Arial"/>
      <family val="2"/>
    </font>
    <font>
      <i/>
      <sz val="10"/>
      <color theme="1"/>
      <name val="Arial"/>
      <family val="2"/>
    </font>
    <font>
      <sz val="16"/>
      <name val="Arial"/>
      <family val="2"/>
    </font>
    <font>
      <sz val="9"/>
      <color indexed="63"/>
      <name val="Arial"/>
      <family val="2"/>
    </font>
    <font>
      <b/>
      <sz val="9"/>
      <color indexed="63"/>
      <name val="Arial"/>
      <family val="2"/>
    </font>
    <font>
      <u/>
      <sz val="10"/>
      <color theme="10"/>
      <name val="Arial"/>
      <family val="2"/>
    </font>
    <font>
      <b/>
      <u/>
      <sz val="10"/>
      <name val="Arial"/>
      <family val="2"/>
    </font>
    <font>
      <i/>
      <sz val="10"/>
      <name val="Arial"/>
      <family val="2"/>
    </font>
    <font>
      <b/>
      <i/>
      <sz val="11"/>
      <color theme="1"/>
      <name val="Arial"/>
      <family val="2"/>
    </font>
    <font>
      <b/>
      <sz val="8"/>
      <name val="Arial"/>
      <family val="2"/>
    </font>
    <font>
      <sz val="11"/>
      <name val="Calibri"/>
      <family val="2"/>
    </font>
    <font>
      <b/>
      <sz val="24"/>
      <name val="Arial"/>
      <family val="2"/>
    </font>
    <font>
      <sz val="12"/>
      <name val="Ancizar Sans Regular"/>
      <family val="2"/>
    </font>
  </fonts>
  <fills count="17">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41"/>
        <bgColor indexed="64"/>
      </patternFill>
    </fill>
    <fill>
      <patternFill patternType="solid">
        <fgColor indexed="23"/>
        <bgColor indexed="64"/>
      </patternFill>
    </fill>
    <fill>
      <patternFill patternType="solid">
        <fgColor rgb="FFFFFF00"/>
        <bgColor indexed="64"/>
      </patternFill>
    </fill>
    <fill>
      <patternFill patternType="solid">
        <fgColor rgb="FFFFFF9F"/>
        <bgColor indexed="64"/>
      </patternFill>
    </fill>
    <fill>
      <patternFill patternType="solid">
        <fgColor rgb="FFA7FFA7"/>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66FF99"/>
        <bgColor indexed="64"/>
      </patternFill>
    </fill>
  </fills>
  <borders count="9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ck">
        <color indexed="19"/>
      </left>
      <right/>
      <top/>
      <bottom/>
      <diagonal/>
    </border>
    <border>
      <left style="thick">
        <color indexed="19"/>
      </left>
      <right/>
      <top/>
      <bottom style="medium">
        <color indexed="64"/>
      </bottom>
      <diagonal/>
    </border>
    <border>
      <left/>
      <right/>
      <top style="thick">
        <color indexed="63"/>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style="thick">
        <color indexed="63"/>
      </top>
      <bottom style="thick">
        <color indexed="63"/>
      </bottom>
      <diagonal/>
    </border>
    <border>
      <left style="thick">
        <color indexed="63"/>
      </left>
      <right/>
      <top style="thick">
        <color indexed="63"/>
      </top>
      <bottom style="thick">
        <color indexed="63"/>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ck">
        <color indexed="23"/>
      </right>
      <top style="thick">
        <color indexed="23"/>
      </top>
      <bottom style="thick">
        <color indexed="23"/>
      </bottom>
      <diagonal/>
    </border>
    <border>
      <left/>
      <right/>
      <top style="thick">
        <color indexed="23"/>
      </top>
      <bottom style="thick">
        <color indexed="23"/>
      </bottom>
      <diagonal/>
    </border>
    <border>
      <left/>
      <right style="thin">
        <color indexed="64"/>
      </right>
      <top/>
      <bottom/>
      <diagonal/>
    </border>
    <border>
      <left style="thin">
        <color indexed="64"/>
      </left>
      <right/>
      <top/>
      <bottom/>
      <diagonal/>
    </border>
    <border>
      <left style="thick">
        <color indexed="23"/>
      </left>
      <right/>
      <top style="thick">
        <color indexed="23"/>
      </top>
      <bottom style="thick">
        <color indexed="23"/>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style="thin">
        <color indexed="23"/>
      </top>
      <bottom style="thin">
        <color indexed="23"/>
      </bottom>
      <diagonal/>
    </border>
    <border>
      <left style="thin">
        <color indexed="64"/>
      </left>
      <right style="thin">
        <color indexed="64"/>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style="thin">
        <color indexed="23"/>
      </right>
      <top style="thin">
        <color indexed="23"/>
      </top>
      <bottom style="thin">
        <color indexed="23"/>
      </bottom>
      <diagonal/>
    </border>
    <border>
      <left/>
      <right style="thin">
        <color indexed="23"/>
      </right>
      <top/>
      <bottom style="thin">
        <color indexed="23"/>
      </bottom>
      <diagonal/>
    </border>
    <border>
      <left style="thin">
        <color indexed="23"/>
      </left>
      <right/>
      <top/>
      <bottom style="thin">
        <color indexed="23"/>
      </bottom>
      <diagonal/>
    </border>
    <border>
      <left style="thin">
        <color indexed="9"/>
      </left>
      <right style="thin">
        <color indexed="9"/>
      </right>
      <top style="thin">
        <color indexed="9"/>
      </top>
      <bottom style="thin">
        <color indexed="9"/>
      </bottom>
      <diagonal/>
    </border>
    <border>
      <left/>
      <right style="thin">
        <color indexed="23"/>
      </right>
      <top style="thin">
        <color indexed="23"/>
      </top>
      <bottom/>
      <diagonal/>
    </border>
    <border>
      <left style="thin">
        <color indexed="23"/>
      </left>
      <right/>
      <top style="thin">
        <color indexed="23"/>
      </top>
      <bottom/>
      <diagonal/>
    </border>
    <border>
      <left/>
      <right/>
      <top/>
      <bottom style="thin">
        <color indexed="23"/>
      </bottom>
      <diagonal/>
    </border>
    <border>
      <left style="thin">
        <color indexed="23"/>
      </left>
      <right style="thin">
        <color indexed="23"/>
      </right>
      <top/>
      <bottom/>
      <diagonal/>
    </border>
    <border>
      <left style="thin">
        <color indexed="64"/>
      </left>
      <right style="thin">
        <color indexed="64"/>
      </right>
      <top style="medium">
        <color indexed="23"/>
      </top>
      <bottom style="medium">
        <color indexed="23"/>
      </bottom>
      <diagonal/>
    </border>
    <border>
      <left/>
      <right style="thin">
        <color indexed="64"/>
      </right>
      <top style="medium">
        <color indexed="23"/>
      </top>
      <bottom style="medium">
        <color indexed="23"/>
      </bottom>
      <diagonal/>
    </border>
    <border>
      <left style="medium">
        <color indexed="23"/>
      </left>
      <right style="thin">
        <color indexed="64"/>
      </right>
      <top style="medium">
        <color indexed="23"/>
      </top>
      <bottom style="medium">
        <color indexed="23"/>
      </bottom>
      <diagonal/>
    </border>
    <border>
      <left/>
      <right/>
      <top/>
      <bottom style="medium">
        <color indexed="23"/>
      </bottom>
      <diagonal/>
    </border>
    <border>
      <left style="dotted">
        <color indexed="23"/>
      </left>
      <right/>
      <top/>
      <bottom/>
      <diagonal/>
    </border>
    <border>
      <left style="dotted">
        <color indexed="23"/>
      </left>
      <right style="dotted">
        <color indexed="23"/>
      </right>
      <top/>
      <bottom/>
      <diagonal/>
    </border>
    <border>
      <left/>
      <right style="dotted">
        <color indexed="23"/>
      </right>
      <top/>
      <bottom/>
      <diagonal/>
    </border>
    <border>
      <left/>
      <right style="medium">
        <color indexed="23"/>
      </right>
      <top style="medium">
        <color indexed="23"/>
      </top>
      <bottom style="medium">
        <color indexed="23"/>
      </bottom>
      <diagonal/>
    </border>
    <border>
      <left/>
      <right/>
      <top style="medium">
        <color indexed="23"/>
      </top>
      <bottom style="medium">
        <color indexed="23"/>
      </bottom>
      <diagonal/>
    </border>
    <border>
      <left style="medium">
        <color indexed="23"/>
      </left>
      <right/>
      <top style="medium">
        <color indexed="23"/>
      </top>
      <bottom style="medium">
        <color indexed="23"/>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
      <left style="thin">
        <color indexed="23"/>
      </left>
      <right style="thin">
        <color indexed="23"/>
      </right>
      <top style="thin">
        <color indexed="23"/>
      </top>
      <bottom/>
      <diagonal/>
    </border>
    <border>
      <left style="thin">
        <color indexed="64"/>
      </left>
      <right/>
      <top/>
      <bottom style="thick">
        <color indexed="23"/>
      </bottom>
      <diagonal/>
    </border>
    <border>
      <left/>
      <right style="thin">
        <color indexed="64"/>
      </right>
      <top/>
      <bottom style="thick">
        <color indexed="23"/>
      </bottom>
      <diagonal/>
    </border>
    <border>
      <left/>
      <right style="thin">
        <color indexed="64"/>
      </right>
      <top style="thin">
        <color indexed="23"/>
      </top>
      <bottom style="thin">
        <color indexed="23"/>
      </bottom>
      <diagonal/>
    </border>
    <border>
      <left style="thin">
        <color indexed="64"/>
      </left>
      <right/>
      <top style="thin">
        <color indexed="23"/>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2">
    <xf numFmtId="0" fontId="0" fillId="0" borderId="0"/>
    <xf numFmtId="167" fontId="2" fillId="0" borderId="0" applyFont="0" applyFill="0" applyBorder="0" applyAlignment="0" applyProtection="0"/>
    <xf numFmtId="168" fontId="6" fillId="0" borderId="0" applyFont="0" applyFill="0" applyBorder="0" applyAlignment="0" applyProtection="0"/>
    <xf numFmtId="167" fontId="6" fillId="0" borderId="0" applyFont="0" applyFill="0" applyBorder="0" applyAlignment="0" applyProtection="0"/>
    <xf numFmtId="0" fontId="6" fillId="0" borderId="0"/>
    <xf numFmtId="0" fontId="2" fillId="0" borderId="0"/>
    <xf numFmtId="168" fontId="2" fillId="0" borderId="0" applyFont="0" applyFill="0" applyBorder="0" applyAlignment="0" applyProtection="0"/>
    <xf numFmtId="9" fontId="32" fillId="0" borderId="0" applyFont="0" applyFill="0" applyBorder="0" applyAlignment="0" applyProtection="0"/>
    <xf numFmtId="0" fontId="1" fillId="0" borderId="0"/>
    <xf numFmtId="0" fontId="37" fillId="0" borderId="0" applyNumberFormat="0" applyFill="0" applyBorder="0" applyAlignment="0" applyProtection="0">
      <alignment vertical="top"/>
      <protection locked="0"/>
    </xf>
    <xf numFmtId="9" fontId="2" fillId="0" borderId="0" applyFont="0" applyFill="0" applyBorder="0" applyAlignment="0" applyProtection="0"/>
    <xf numFmtId="43" fontId="2" fillId="0" borderId="0" applyFont="0" applyFill="0" applyBorder="0" applyAlignment="0" applyProtection="0"/>
  </cellStyleXfs>
  <cellXfs count="652">
    <xf numFmtId="0" fontId="0" fillId="0" borderId="0" xfId="0"/>
    <xf numFmtId="0" fontId="0" fillId="7" borderId="4" xfId="0" applyFill="1" applyBorder="1"/>
    <xf numFmtId="0" fontId="0" fillId="7" borderId="4" xfId="0" applyFill="1" applyBorder="1" applyAlignment="1">
      <alignment horizontal="center"/>
    </xf>
    <xf numFmtId="168" fontId="6" fillId="7" borderId="4" xfId="2" quotePrefix="1" applyFont="1" applyFill="1" applyBorder="1"/>
    <xf numFmtId="0" fontId="6" fillId="0" borderId="4" xfId="0" applyFont="1" applyBorder="1" applyAlignment="1">
      <alignment horizontal="center"/>
    </xf>
    <xf numFmtId="172" fontId="0" fillId="0" borderId="0" xfId="1" applyNumberFormat="1" applyFont="1"/>
    <xf numFmtId="0" fontId="6" fillId="0" borderId="0" xfId="0" applyFont="1"/>
    <xf numFmtId="0" fontId="6" fillId="0" borderId="0" xfId="0" applyFont="1" applyAlignment="1">
      <alignment vertical="center" wrapText="1"/>
    </xf>
    <xf numFmtId="0" fontId="18" fillId="0" borderId="0" xfId="0" applyFont="1" applyAlignment="1" applyProtection="1">
      <alignment horizontal="left" vertical="top" wrapText="1"/>
      <protection locked="0"/>
    </xf>
    <xf numFmtId="0" fontId="6" fillId="0" borderId="0" xfId="0" applyFont="1" applyAlignment="1">
      <alignment horizontal="left" vertical="center" wrapText="1"/>
    </xf>
    <xf numFmtId="0" fontId="7"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8" fillId="0" borderId="0" xfId="0" applyFont="1" applyAlignment="1">
      <alignment vertical="center" wrapText="1"/>
    </xf>
    <xf numFmtId="0" fontId="18" fillId="0" borderId="0" xfId="0" applyFont="1" applyAlignment="1">
      <alignment horizontal="right" vertical="center" wrapText="1"/>
    </xf>
    <xf numFmtId="0" fontId="6" fillId="0" borderId="54" xfId="0" applyFont="1" applyBorder="1" applyAlignment="1">
      <alignment vertical="center" wrapText="1"/>
    </xf>
    <xf numFmtId="0" fontId="18" fillId="0" borderId="55" xfId="0" applyFont="1" applyBorder="1" applyAlignment="1">
      <alignment horizontal="center" vertical="center" wrapText="1"/>
    </xf>
    <xf numFmtId="0" fontId="18" fillId="0" borderId="0" xfId="0" applyFont="1" applyAlignment="1">
      <alignment horizontal="center" vertical="center" wrapText="1"/>
    </xf>
    <xf numFmtId="0" fontId="6" fillId="0" borderId="0" xfId="0" applyFont="1" applyAlignment="1">
      <alignment horizontal="center" vertical="center" wrapText="1"/>
    </xf>
    <xf numFmtId="0" fontId="6" fillId="0" borderId="55" xfId="0" applyFont="1" applyBorder="1" applyAlignment="1">
      <alignment horizontal="center" vertical="center" wrapText="1"/>
    </xf>
    <xf numFmtId="0" fontId="18" fillId="0" borderId="0" xfId="0" applyFont="1" applyAlignment="1">
      <alignment horizontal="left" vertical="center" wrapText="1"/>
    </xf>
    <xf numFmtId="0" fontId="18" fillId="0" borderId="59" xfId="0" applyFont="1" applyBorder="1" applyAlignment="1">
      <alignment horizontal="center" vertical="center" wrapText="1"/>
    </xf>
    <xf numFmtId="0" fontId="6" fillId="0" borderId="56" xfId="0" applyFont="1" applyBorder="1" applyAlignment="1" applyProtection="1">
      <alignment vertical="center" wrapText="1"/>
      <protection locked="0"/>
    </xf>
    <xf numFmtId="0" fontId="6" fillId="0" borderId="0" xfId="0" applyFont="1" applyAlignment="1" applyProtection="1">
      <alignment vertical="center"/>
      <protection locked="0"/>
    </xf>
    <xf numFmtId="0" fontId="19" fillId="0" borderId="0" xfId="0" applyFont="1" applyAlignment="1" applyProtection="1">
      <alignment vertical="center"/>
      <protection locked="0"/>
    </xf>
    <xf numFmtId="0" fontId="19"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20" fillId="0" borderId="0" xfId="0" applyFont="1" applyAlignment="1">
      <alignment vertical="center" wrapText="1"/>
    </xf>
    <xf numFmtId="0" fontId="6" fillId="0" borderId="63" xfId="0" applyFont="1" applyBorder="1" applyAlignment="1" applyProtection="1">
      <alignment vertical="center" wrapText="1"/>
      <protection locked="0"/>
    </xf>
    <xf numFmtId="0" fontId="14" fillId="0" borderId="0" xfId="0" applyFont="1" applyAlignment="1">
      <alignment vertical="center" wrapText="1"/>
    </xf>
    <xf numFmtId="0" fontId="22" fillId="0" borderId="0" xfId="0" applyFont="1" applyAlignment="1">
      <alignment vertical="center"/>
    </xf>
    <xf numFmtId="0" fontId="24" fillId="0" borderId="0" xfId="0" applyFont="1" applyAlignment="1" applyProtection="1">
      <alignment horizontal="left" vertical="center" wrapText="1"/>
      <protection locked="0"/>
    </xf>
    <xf numFmtId="0" fontId="25" fillId="2" borderId="0" xfId="0" applyFont="1" applyFill="1" applyAlignment="1">
      <alignment horizontal="left" vertical="center" wrapText="1"/>
    </xf>
    <xf numFmtId="0" fontId="2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67" xfId="0" applyFont="1" applyBorder="1" applyAlignment="1" applyProtection="1">
      <alignment vertical="center" wrapText="1"/>
      <protection locked="0"/>
    </xf>
    <xf numFmtId="0" fontId="27" fillId="0" borderId="0" xfId="0" applyFont="1" applyAlignment="1" applyProtection="1">
      <alignment horizontal="center" vertical="center" wrapText="1"/>
      <protection locked="0"/>
    </xf>
    <xf numFmtId="0" fontId="27" fillId="0" borderId="0" xfId="0" applyFont="1" applyAlignment="1" applyProtection="1">
      <alignment vertical="center" wrapText="1"/>
      <protection locked="0"/>
    </xf>
    <xf numFmtId="0" fontId="19" fillId="0" borderId="0" xfId="0" applyFont="1"/>
    <xf numFmtId="0" fontId="6" fillId="0" borderId="0" xfId="0" applyFont="1" applyAlignment="1">
      <alignment vertical="center"/>
    </xf>
    <xf numFmtId="0" fontId="20" fillId="0" borderId="62" xfId="0" applyFont="1" applyBorder="1" applyAlignment="1">
      <alignment horizontal="left" vertical="center" wrapText="1"/>
    </xf>
    <xf numFmtId="0" fontId="2" fillId="0" borderId="4" xfId="0" applyFont="1" applyBorder="1" applyAlignment="1">
      <alignment horizontal="center"/>
    </xf>
    <xf numFmtId="0" fontId="18" fillId="0" borderId="0" xfId="0" applyFont="1" applyAlignment="1">
      <alignment vertical="center"/>
    </xf>
    <xf numFmtId="0" fontId="18" fillId="0" borderId="4" xfId="0" applyFont="1" applyBorder="1"/>
    <xf numFmtId="165" fontId="18" fillId="0" borderId="4" xfId="0" applyNumberFormat="1" applyFont="1" applyBorder="1"/>
    <xf numFmtId="0" fontId="18" fillId="0" borderId="4" xfId="0" applyFont="1" applyBorder="1" applyAlignment="1" applyProtection="1">
      <alignment vertical="center"/>
      <protection locked="0"/>
    </xf>
    <xf numFmtId="174" fontId="18" fillId="0" borderId="4" xfId="0" applyNumberFormat="1" applyFont="1" applyBorder="1" applyAlignment="1" applyProtection="1">
      <alignment vertical="center"/>
      <protection locked="0"/>
    </xf>
    <xf numFmtId="0" fontId="2" fillId="2" borderId="0" xfId="5" applyFill="1"/>
    <xf numFmtId="0" fontId="14" fillId="0" borderId="43" xfId="5" applyFont="1" applyBorder="1" applyAlignment="1">
      <alignment vertical="center" wrapText="1"/>
    </xf>
    <xf numFmtId="0" fontId="2" fillId="0" borderId="44" xfId="5" applyBorder="1" applyAlignment="1">
      <alignment vertical="center"/>
    </xf>
    <xf numFmtId="0" fontId="2" fillId="0" borderId="43" xfId="5" applyBorder="1" applyAlignment="1">
      <alignment vertical="center"/>
    </xf>
    <xf numFmtId="0" fontId="7" fillId="2" borderId="0" xfId="5" applyFont="1" applyFill="1" applyAlignment="1">
      <alignment horizontal="center" vertical="center" wrapText="1"/>
    </xf>
    <xf numFmtId="0" fontId="2" fillId="2" borderId="23" xfId="5" applyFill="1" applyBorder="1"/>
    <xf numFmtId="0" fontId="2" fillId="2" borderId="5" xfId="5" applyFill="1" applyBorder="1"/>
    <xf numFmtId="0" fontId="2" fillId="2" borderId="22" xfId="5" applyFill="1" applyBorder="1"/>
    <xf numFmtId="0" fontId="2" fillId="10" borderId="0" xfId="5" applyFill="1"/>
    <xf numFmtId="0" fontId="2" fillId="10" borderId="0" xfId="5" applyFill="1" applyAlignment="1">
      <alignment horizontal="center"/>
    </xf>
    <xf numFmtId="0" fontId="2" fillId="10" borderId="4" xfId="5" applyFill="1" applyBorder="1" applyAlignment="1">
      <alignment horizontal="center"/>
    </xf>
    <xf numFmtId="0" fontId="2" fillId="10" borderId="0" xfId="5" applyFill="1" applyAlignment="1">
      <alignment horizontal="right"/>
    </xf>
    <xf numFmtId="0" fontId="2" fillId="10" borderId="4" xfId="5" applyFill="1" applyBorder="1"/>
    <xf numFmtId="0" fontId="9" fillId="5" borderId="44" xfId="5" applyFont="1" applyFill="1" applyBorder="1" applyAlignment="1">
      <alignment vertical="center"/>
    </xf>
    <xf numFmtId="0" fontId="9" fillId="6" borderId="44" xfId="5" applyFont="1" applyFill="1" applyBorder="1" applyAlignment="1">
      <alignment vertical="center"/>
    </xf>
    <xf numFmtId="0" fontId="9" fillId="6" borderId="43" xfId="5" applyFont="1" applyFill="1" applyBorder="1" applyAlignment="1">
      <alignment vertical="center"/>
    </xf>
    <xf numFmtId="173" fontId="0" fillId="0" borderId="0" xfId="6" applyNumberFormat="1" applyFont="1"/>
    <xf numFmtId="0" fontId="7" fillId="0" borderId="33" xfId="5" applyFont="1" applyBorder="1" applyAlignment="1">
      <alignment horizontal="center" vertical="center" wrapText="1"/>
    </xf>
    <xf numFmtId="0" fontId="7" fillId="0" borderId="32" xfId="5" applyFont="1" applyBorder="1" applyAlignment="1">
      <alignment horizontal="center" vertical="center" wrapText="1"/>
    </xf>
    <xf numFmtId="9" fontId="2" fillId="0" borderId="4" xfId="5" applyNumberFormat="1" applyBorder="1" applyAlignment="1">
      <alignment horizontal="center" vertical="center" wrapText="1"/>
    </xf>
    <xf numFmtId="0" fontId="2" fillId="0" borderId="4" xfId="5" applyBorder="1" applyAlignment="1">
      <alignment horizontal="center" vertical="center" wrapText="1"/>
    </xf>
    <xf numFmtId="0" fontId="2" fillId="7" borderId="4" xfId="5" applyFill="1" applyBorder="1" applyAlignment="1">
      <alignment horizontal="center" vertical="center" wrapText="1"/>
    </xf>
    <xf numFmtId="168" fontId="2" fillId="7" borderId="4" xfId="6" applyFont="1" applyFill="1" applyBorder="1" applyAlignment="1">
      <alignment horizontal="center" vertical="center" wrapText="1"/>
    </xf>
    <xf numFmtId="168" fontId="0" fillId="5" borderId="4" xfId="6" applyFont="1" applyFill="1" applyBorder="1" applyAlignment="1">
      <alignment horizontal="center" vertical="center" wrapText="1"/>
    </xf>
    <xf numFmtId="168" fontId="0" fillId="5" borderId="40" xfId="6" applyFont="1" applyFill="1" applyBorder="1" applyAlignment="1">
      <alignment horizontal="center" vertical="center" wrapText="1"/>
    </xf>
    <xf numFmtId="0" fontId="2" fillId="2" borderId="0" xfId="5" applyFill="1" applyAlignment="1">
      <alignment vertical="center"/>
    </xf>
    <xf numFmtId="0" fontId="7" fillId="2" borderId="0" xfId="5" applyFont="1" applyFill="1" applyAlignment="1">
      <alignment vertical="center"/>
    </xf>
    <xf numFmtId="9" fontId="2" fillId="0" borderId="17" xfId="5" applyNumberFormat="1" applyBorder="1" applyAlignment="1">
      <alignment horizontal="center" vertical="center" wrapText="1"/>
    </xf>
    <xf numFmtId="0" fontId="2" fillId="0" borderId="17" xfId="5" applyBorder="1" applyAlignment="1">
      <alignment horizontal="center" vertical="center" wrapText="1"/>
    </xf>
    <xf numFmtId="0" fontId="2" fillId="7" borderId="17" xfId="5" applyFill="1" applyBorder="1" applyAlignment="1">
      <alignment horizontal="center" vertical="center" wrapText="1"/>
    </xf>
    <xf numFmtId="168" fontId="0" fillId="5" borderId="17" xfId="6" applyFont="1" applyFill="1" applyBorder="1" applyAlignment="1">
      <alignment horizontal="center" vertical="center" wrapText="1"/>
    </xf>
    <xf numFmtId="168" fontId="0" fillId="5" borderId="26" xfId="6" applyFont="1" applyFill="1" applyBorder="1" applyAlignment="1">
      <alignment horizontal="center" vertical="center" wrapText="1"/>
    </xf>
    <xf numFmtId="0" fontId="2" fillId="6" borderId="0" xfId="5" applyFill="1"/>
    <xf numFmtId="0" fontId="2" fillId="3" borderId="0" xfId="5" applyFill="1"/>
    <xf numFmtId="0" fontId="10" fillId="3" borderId="0" xfId="5" applyFont="1" applyFill="1"/>
    <xf numFmtId="168" fontId="2" fillId="3" borderId="0" xfId="5" applyNumberFormat="1" applyFill="1"/>
    <xf numFmtId="0" fontId="9" fillId="9" borderId="39" xfId="5" applyFont="1" applyFill="1" applyBorder="1" applyAlignment="1">
      <alignment vertical="center"/>
    </xf>
    <xf numFmtId="0" fontId="9" fillId="9" borderId="38" xfId="5" applyFont="1" applyFill="1" applyBorder="1" applyAlignment="1">
      <alignment vertical="center"/>
    </xf>
    <xf numFmtId="0" fontId="9" fillId="6" borderId="0" xfId="5" applyFont="1" applyFill="1" applyAlignment="1">
      <alignment vertical="center"/>
    </xf>
    <xf numFmtId="0" fontId="7" fillId="6" borderId="0" xfId="5" applyFont="1" applyFill="1" applyAlignment="1">
      <alignment vertical="center"/>
    </xf>
    <xf numFmtId="0" fontId="2" fillId="2" borderId="25" xfId="5" applyFill="1" applyBorder="1" applyAlignment="1">
      <alignment horizontal="center"/>
    </xf>
    <xf numFmtId="0" fontId="2" fillId="6" borderId="4" xfId="5" applyFill="1" applyBorder="1" applyAlignment="1">
      <alignment horizontal="center"/>
    </xf>
    <xf numFmtId="168" fontId="0" fillId="6" borderId="4" xfId="6" applyFont="1" applyFill="1" applyBorder="1"/>
    <xf numFmtId="0" fontId="2" fillId="7" borderId="4" xfId="5" applyFill="1" applyBorder="1"/>
    <xf numFmtId="0" fontId="2" fillId="0" borderId="4" xfId="5" applyBorder="1" applyAlignment="1">
      <alignment horizontal="center"/>
    </xf>
    <xf numFmtId="168" fontId="0" fillId="7" borderId="4" xfId="6" applyFont="1" applyFill="1" applyBorder="1"/>
    <xf numFmtId="0" fontId="2" fillId="7" borderId="4" xfId="5" applyFill="1" applyBorder="1" applyAlignment="1">
      <alignment horizontal="center"/>
    </xf>
    <xf numFmtId="168" fontId="0" fillId="5" borderId="4" xfId="6" applyFont="1" applyFill="1" applyBorder="1"/>
    <xf numFmtId="0" fontId="2" fillId="4" borderId="25" xfId="5" applyFill="1" applyBorder="1"/>
    <xf numFmtId="0" fontId="2" fillId="4" borderId="13" xfId="5" applyFill="1" applyBorder="1"/>
    <xf numFmtId="168" fontId="2" fillId="4" borderId="24" xfId="5" applyNumberFormat="1" applyFill="1" applyBorder="1"/>
    <xf numFmtId="0" fontId="2" fillId="4" borderId="23" xfId="5" applyFill="1" applyBorder="1"/>
    <xf numFmtId="0" fontId="2" fillId="4" borderId="5" xfId="5" applyFill="1" applyBorder="1"/>
    <xf numFmtId="168" fontId="2" fillId="4" borderId="22" xfId="5" applyNumberFormat="1" applyFill="1" applyBorder="1"/>
    <xf numFmtId="0" fontId="8" fillId="6" borderId="0" xfId="5" applyFont="1" applyFill="1" applyAlignment="1">
      <alignment horizontal="right"/>
    </xf>
    <xf numFmtId="168" fontId="2" fillId="6" borderId="0" xfId="5" applyNumberFormat="1" applyFill="1"/>
    <xf numFmtId="168" fontId="2" fillId="7" borderId="4" xfId="6" quotePrefix="1" applyFont="1" applyFill="1" applyBorder="1"/>
    <xf numFmtId="0" fontId="4" fillId="2" borderId="0" xfId="5" applyFont="1" applyFill="1" applyAlignment="1">
      <alignment horizontal="right"/>
    </xf>
    <xf numFmtId="168" fontId="2" fillId="2" borderId="0" xfId="5" applyNumberFormat="1" applyFill="1"/>
    <xf numFmtId="170" fontId="2" fillId="5" borderId="4" xfId="5" applyNumberFormat="1" applyFill="1" applyBorder="1"/>
    <xf numFmtId="171" fontId="2" fillId="5" borderId="4" xfId="5" applyNumberFormat="1" applyFill="1" applyBorder="1"/>
    <xf numFmtId="170" fontId="2" fillId="4" borderId="13" xfId="5" applyNumberFormat="1" applyFill="1" applyBorder="1"/>
    <xf numFmtId="170" fontId="2" fillId="4" borderId="5" xfId="5" applyNumberFormat="1" applyFill="1" applyBorder="1"/>
    <xf numFmtId="0" fontId="12" fillId="2" borderId="0" xfId="5" applyFont="1" applyFill="1"/>
    <xf numFmtId="166" fontId="2" fillId="2" borderId="0" xfId="5" applyNumberFormat="1" applyFill="1"/>
    <xf numFmtId="0" fontId="2" fillId="7" borderId="3" xfId="5" applyFill="1" applyBorder="1" applyAlignment="1">
      <alignment horizontal="left"/>
    </xf>
    <xf numFmtId="0" fontId="2" fillId="7" borderId="1" xfId="5" applyFill="1" applyBorder="1" applyAlignment="1">
      <alignment horizontal="left"/>
    </xf>
    <xf numFmtId="0" fontId="2" fillId="7" borderId="4" xfId="5" applyFill="1" applyBorder="1" applyAlignment="1">
      <alignment horizontal="left"/>
    </xf>
    <xf numFmtId="168" fontId="2" fillId="3" borderId="1" xfId="5" applyNumberFormat="1" applyFill="1" applyBorder="1"/>
    <xf numFmtId="0" fontId="7" fillId="2" borderId="6" xfId="5" applyFont="1" applyFill="1" applyBorder="1" applyAlignment="1">
      <alignment horizontal="center" vertical="center"/>
    </xf>
    <xf numFmtId="0" fontId="7" fillId="2" borderId="10" xfId="5" applyFont="1" applyFill="1" applyBorder="1" applyAlignment="1">
      <alignment horizontal="center" vertical="center"/>
    </xf>
    <xf numFmtId="0" fontId="7" fillId="2" borderId="9" xfId="5" applyFont="1" applyFill="1" applyBorder="1" applyAlignment="1">
      <alignment horizontal="center" vertical="center"/>
    </xf>
    <xf numFmtId="0" fontId="7" fillId="2" borderId="8" xfId="5" applyFont="1" applyFill="1" applyBorder="1" applyAlignment="1">
      <alignment horizontal="center" vertical="center"/>
    </xf>
    <xf numFmtId="0" fontId="7" fillId="2" borderId="18" xfId="5" applyFont="1" applyFill="1" applyBorder="1" applyAlignment="1">
      <alignment horizontal="center" vertical="center"/>
    </xf>
    <xf numFmtId="0" fontId="2" fillId="10" borderId="17" xfId="5" applyFill="1" applyBorder="1"/>
    <xf numFmtId="168" fontId="0" fillId="7" borderId="17" xfId="6" applyFont="1" applyFill="1" applyBorder="1"/>
    <xf numFmtId="0" fontId="2" fillId="7" borderId="17" xfId="5" applyFill="1" applyBorder="1"/>
    <xf numFmtId="168" fontId="0" fillId="5" borderId="17" xfId="6" applyFont="1" applyFill="1" applyBorder="1"/>
    <xf numFmtId="0" fontId="2" fillId="4" borderId="2" xfId="5" applyFill="1" applyBorder="1"/>
    <xf numFmtId="168" fontId="2" fillId="4" borderId="1" xfId="5" applyNumberFormat="1" applyFill="1" applyBorder="1"/>
    <xf numFmtId="0" fontId="2" fillId="4" borderId="2" xfId="5" applyFill="1" applyBorder="1" applyAlignment="1">
      <alignment horizontal="left"/>
    </xf>
    <xf numFmtId="0" fontId="2" fillId="6" borderId="0" xfId="5" applyFill="1" applyAlignment="1">
      <alignment horizontal="left"/>
    </xf>
    <xf numFmtId="168" fontId="2" fillId="4" borderId="2" xfId="5" applyNumberFormat="1" applyFill="1" applyBorder="1"/>
    <xf numFmtId="0" fontId="2" fillId="2" borderId="0" xfId="5" applyFill="1" applyAlignment="1">
      <alignment horizontal="left"/>
    </xf>
    <xf numFmtId="0" fontId="8" fillId="2" borderId="0" xfId="5" applyFont="1" applyFill="1" applyAlignment="1">
      <alignment horizontal="right"/>
    </xf>
    <xf numFmtId="0" fontId="7" fillId="2" borderId="7" xfId="5" applyFont="1" applyFill="1" applyBorder="1" applyAlignment="1">
      <alignment horizontal="center" vertical="center"/>
    </xf>
    <xf numFmtId="0" fontId="2" fillId="4" borderId="0" xfId="5" applyFill="1"/>
    <xf numFmtId="168" fontId="2" fillId="4" borderId="5" xfId="5" applyNumberFormat="1" applyFill="1" applyBorder="1"/>
    <xf numFmtId="0" fontId="2" fillId="4" borderId="5" xfId="5" applyFill="1" applyBorder="1" applyAlignment="1">
      <alignment horizontal="left"/>
    </xf>
    <xf numFmtId="0" fontId="2" fillId="4" borderId="3" xfId="5" applyFill="1" applyBorder="1"/>
    <xf numFmtId="168" fontId="0" fillId="4" borderId="1" xfId="6" applyFont="1" applyFill="1" applyBorder="1"/>
    <xf numFmtId="0" fontId="2" fillId="2" borderId="3" xfId="5" applyFill="1" applyBorder="1"/>
    <xf numFmtId="0" fontId="7" fillId="2" borderId="2" xfId="5" applyFont="1" applyFill="1" applyBorder="1"/>
    <xf numFmtId="0" fontId="2" fillId="2" borderId="2" xfId="5" applyFill="1" applyBorder="1"/>
    <xf numFmtId="166" fontId="2" fillId="2" borderId="1" xfId="5" applyNumberFormat="1" applyFill="1" applyBorder="1"/>
    <xf numFmtId="0" fontId="2" fillId="3" borderId="3" xfId="5" applyFill="1" applyBorder="1"/>
    <xf numFmtId="0" fontId="2" fillId="3" borderId="2" xfId="5" applyFill="1" applyBorder="1"/>
    <xf numFmtId="0" fontId="5" fillId="3" borderId="2" xfId="5" applyFont="1" applyFill="1" applyBorder="1" applyAlignment="1">
      <alignment horizontal="right"/>
    </xf>
    <xf numFmtId="0" fontId="4" fillId="3" borderId="3" xfId="5" applyFont="1" applyFill="1" applyBorder="1"/>
    <xf numFmtId="0" fontId="4" fillId="3" borderId="2" xfId="5" applyFont="1" applyFill="1" applyBorder="1"/>
    <xf numFmtId="0" fontId="2" fillId="2" borderId="4" xfId="5" applyFill="1" applyBorder="1"/>
    <xf numFmtId="0" fontId="2" fillId="2" borderId="0" xfId="5" applyFill="1" applyAlignment="1">
      <alignment horizontal="center"/>
    </xf>
    <xf numFmtId="0" fontId="2" fillId="0" borderId="0" xfId="5" applyAlignment="1">
      <alignment horizontal="center"/>
    </xf>
    <xf numFmtId="0" fontId="7" fillId="2" borderId="0" xfId="5" applyFont="1" applyFill="1" applyAlignment="1">
      <alignment horizontal="center" vertical="center"/>
    </xf>
    <xf numFmtId="16" fontId="2" fillId="2" borderId="0" xfId="5" applyNumberFormat="1" applyFill="1" applyAlignment="1">
      <alignment horizontal="center"/>
    </xf>
    <xf numFmtId="165" fontId="2" fillId="10" borderId="4" xfId="5" applyNumberFormat="1" applyFill="1" applyBorder="1"/>
    <xf numFmtId="0" fontId="2" fillId="0" borderId="0" xfId="5"/>
    <xf numFmtId="0" fontId="2" fillId="0" borderId="0" xfId="5" applyAlignment="1">
      <alignment vertical="center" wrapText="1"/>
    </xf>
    <xf numFmtId="0" fontId="2" fillId="0" borderId="0" xfId="5" applyAlignment="1" applyProtection="1">
      <alignment vertical="center" wrapText="1"/>
      <protection locked="0"/>
    </xf>
    <xf numFmtId="0" fontId="27" fillId="0" borderId="0" xfId="5" applyFont="1" applyAlignment="1" applyProtection="1">
      <alignment vertical="center" wrapText="1"/>
      <protection locked="0"/>
    </xf>
    <xf numFmtId="0" fontId="20" fillId="0" borderId="0" xfId="5" applyFont="1" applyAlignment="1" applyProtection="1">
      <alignment horizontal="center" vertical="center"/>
      <protection locked="0"/>
    </xf>
    <xf numFmtId="0" fontId="20" fillId="0" borderId="0" xfId="5" applyFont="1" applyProtection="1">
      <protection locked="0"/>
    </xf>
    <xf numFmtId="0" fontId="14" fillId="0" borderId="0" xfId="5" applyFont="1" applyAlignment="1">
      <alignment horizontal="left" vertical="center" wrapText="1"/>
    </xf>
    <xf numFmtId="0" fontId="2" fillId="0" borderId="62" xfId="5" applyBorder="1" applyAlignment="1">
      <alignment vertical="center" wrapText="1"/>
    </xf>
    <xf numFmtId="0" fontId="17" fillId="0" borderId="0" xfId="5" applyFont="1" applyAlignment="1">
      <alignment vertical="center" wrapText="1"/>
    </xf>
    <xf numFmtId="0" fontId="28" fillId="0" borderId="52" xfId="5" applyFont="1" applyBorder="1" applyAlignment="1">
      <alignment horizontal="left" vertical="center" wrapText="1"/>
    </xf>
    <xf numFmtId="0" fontId="24" fillId="0" borderId="50" xfId="5" applyFont="1" applyBorder="1" applyAlignment="1">
      <alignment horizontal="left" vertical="center" wrapText="1"/>
    </xf>
    <xf numFmtId="0" fontId="24" fillId="0" borderId="49" xfId="5" applyFont="1" applyBorder="1" applyAlignment="1">
      <alignment horizontal="left" vertical="center" wrapText="1"/>
    </xf>
    <xf numFmtId="0" fontId="24" fillId="0" borderId="48" xfId="5" applyFont="1" applyBorder="1" applyAlignment="1">
      <alignment horizontal="left" vertical="center" wrapText="1"/>
    </xf>
    <xf numFmtId="0" fontId="2" fillId="0" borderId="50" xfId="5" applyBorder="1" applyAlignment="1" applyProtection="1">
      <alignment horizontal="left"/>
      <protection locked="0"/>
    </xf>
    <xf numFmtId="0" fontId="2" fillId="0" borderId="49" xfId="5" applyBorder="1" applyAlignment="1" applyProtection="1">
      <alignment horizontal="left"/>
      <protection locked="0"/>
    </xf>
    <xf numFmtId="0" fontId="2" fillId="0" borderId="48" xfId="5" applyBorder="1" applyAlignment="1" applyProtection="1">
      <alignment horizontal="left"/>
      <protection locked="0"/>
    </xf>
    <xf numFmtId="0" fontId="27" fillId="0" borderId="0" xfId="5" applyFont="1" applyAlignment="1" applyProtection="1">
      <alignment horizontal="center" vertical="center" wrapText="1"/>
      <protection locked="0"/>
    </xf>
    <xf numFmtId="0" fontId="2" fillId="11" borderId="0" xfId="5" applyFill="1"/>
    <xf numFmtId="0" fontId="2" fillId="11" borderId="0" xfId="5" applyFill="1" applyAlignment="1">
      <alignment horizontal="center"/>
    </xf>
    <xf numFmtId="0" fontId="2" fillId="11" borderId="4" xfId="5" applyFill="1" applyBorder="1" applyAlignment="1">
      <alignment horizontal="center"/>
    </xf>
    <xf numFmtId="0" fontId="2" fillId="11" borderId="4" xfId="5" applyFill="1" applyBorder="1"/>
    <xf numFmtId="0" fontId="9" fillId="6" borderId="0" xfId="5" applyFont="1" applyFill="1" applyAlignment="1">
      <alignment horizontal="center" vertical="center"/>
    </xf>
    <xf numFmtId="0" fontId="2" fillId="12" borderId="4" xfId="5" applyFill="1" applyBorder="1" applyAlignment="1">
      <alignment horizontal="center" vertical="center" wrapText="1"/>
    </xf>
    <xf numFmtId="168" fontId="2" fillId="12" borderId="4" xfId="6" applyFont="1" applyFill="1" applyBorder="1" applyAlignment="1">
      <alignment horizontal="center" vertical="center" wrapText="1"/>
    </xf>
    <xf numFmtId="168" fontId="0" fillId="0" borderId="4" xfId="6" applyFont="1" applyFill="1" applyBorder="1" applyAlignment="1">
      <alignment horizontal="center" vertical="center" wrapText="1"/>
    </xf>
    <xf numFmtId="168" fontId="0" fillId="0" borderId="40" xfId="6" applyFont="1" applyFill="1" applyBorder="1" applyAlignment="1">
      <alignment horizontal="center" vertical="center" wrapText="1"/>
    </xf>
    <xf numFmtId="168" fontId="0" fillId="0" borderId="17" xfId="6" applyFont="1" applyFill="1" applyBorder="1" applyAlignment="1">
      <alignment horizontal="center" vertical="center" wrapText="1"/>
    </xf>
    <xf numFmtId="168" fontId="0" fillId="0" borderId="26" xfId="6" applyFont="1" applyFill="1" applyBorder="1" applyAlignment="1">
      <alignment horizontal="center" vertical="center" wrapText="1"/>
    </xf>
    <xf numFmtId="0" fontId="2" fillId="12" borderId="17" xfId="5" applyFill="1" applyBorder="1" applyAlignment="1">
      <alignment horizontal="center" vertical="center" wrapText="1"/>
    </xf>
    <xf numFmtId="168" fontId="5" fillId="12" borderId="1" xfId="5" applyNumberFormat="1" applyFont="1" applyFill="1" applyBorder="1"/>
    <xf numFmtId="0" fontId="8" fillId="6" borderId="0" xfId="5" applyFont="1" applyFill="1"/>
    <xf numFmtId="0" fontId="8" fillId="2" borderId="0" xfId="5" applyFont="1" applyFill="1"/>
    <xf numFmtId="0" fontId="10" fillId="6" borderId="0" xfId="5" applyFont="1" applyFill="1"/>
    <xf numFmtId="0" fontId="2" fillId="0" borderId="25" xfId="5" applyBorder="1" applyAlignment="1">
      <alignment horizontal="center"/>
    </xf>
    <xf numFmtId="0" fontId="2" fillId="14" borderId="4" xfId="5" applyFill="1" applyBorder="1"/>
    <xf numFmtId="0" fontId="2" fillId="14" borderId="4" xfId="5" applyFill="1" applyBorder="1" applyAlignment="1">
      <alignment horizontal="center"/>
    </xf>
    <xf numFmtId="168" fontId="2" fillId="14" borderId="4" xfId="6" quotePrefix="1" applyFont="1" applyFill="1" applyBorder="1"/>
    <xf numFmtId="168" fontId="0" fillId="15" borderId="4" xfId="6" applyFont="1" applyFill="1" applyBorder="1"/>
    <xf numFmtId="168" fontId="0" fillId="14" borderId="4" xfId="6" applyFont="1" applyFill="1" applyBorder="1"/>
    <xf numFmtId="0" fontId="7" fillId="6" borderId="0" xfId="5" applyFont="1" applyFill="1" applyAlignment="1">
      <alignment horizontal="left"/>
    </xf>
    <xf numFmtId="0" fontId="10" fillId="2" borderId="0" xfId="5" applyFont="1" applyFill="1" applyAlignment="1">
      <alignment horizontal="right"/>
    </xf>
    <xf numFmtId="168" fontId="5" fillId="13" borderId="1" xfId="5" applyNumberFormat="1" applyFont="1" applyFill="1" applyBorder="1"/>
    <xf numFmtId="0" fontId="7" fillId="2" borderId="0" xfId="5" applyFont="1" applyFill="1"/>
    <xf numFmtId="0" fontId="7" fillId="2" borderId="0" xfId="5" applyFont="1" applyFill="1" applyAlignment="1">
      <alignment horizontal="center"/>
    </xf>
    <xf numFmtId="165" fontId="2" fillId="14" borderId="4" xfId="5" applyNumberFormat="1" applyFill="1" applyBorder="1"/>
    <xf numFmtId="0" fontId="2" fillId="14" borderId="17" xfId="5" applyFill="1" applyBorder="1"/>
    <xf numFmtId="168" fontId="0" fillId="14" borderId="17" xfId="6" applyFont="1" applyFill="1" applyBorder="1"/>
    <xf numFmtId="168" fontId="0" fillId="15" borderId="17" xfId="6" applyFont="1" applyFill="1" applyBorder="1"/>
    <xf numFmtId="0" fontId="2" fillId="4" borderId="0" xfId="5" applyFill="1" applyAlignment="1">
      <alignment horizontal="left"/>
    </xf>
    <xf numFmtId="0" fontId="8" fillId="4" borderId="0" xfId="5" applyFont="1" applyFill="1" applyAlignment="1">
      <alignment horizontal="right"/>
    </xf>
    <xf numFmtId="168" fontId="2" fillId="4" borderId="0" xfId="5" applyNumberFormat="1" applyFill="1"/>
    <xf numFmtId="0" fontId="8" fillId="13" borderId="3" xfId="5" applyFont="1" applyFill="1" applyBorder="1"/>
    <xf numFmtId="0" fontId="8" fillId="13" borderId="2" xfId="5" applyFont="1" applyFill="1" applyBorder="1"/>
    <xf numFmtId="168" fontId="8" fillId="13" borderId="1" xfId="5" applyNumberFormat="1" applyFont="1" applyFill="1" applyBorder="1"/>
    <xf numFmtId="0" fontId="8" fillId="2" borderId="0" xfId="5" applyFont="1" applyFill="1" applyAlignment="1">
      <alignment horizontal="center"/>
    </xf>
    <xf numFmtId="168" fontId="8" fillId="3" borderId="1" xfId="5" applyNumberFormat="1" applyFont="1" applyFill="1" applyBorder="1"/>
    <xf numFmtId="168" fontId="5" fillId="13" borderId="1" xfId="6" applyFont="1" applyFill="1" applyBorder="1"/>
    <xf numFmtId="176" fontId="8" fillId="2" borderId="0" xfId="5" applyNumberFormat="1" applyFont="1" applyFill="1"/>
    <xf numFmtId="168" fontId="8" fillId="2" borderId="0" xfId="6" applyFont="1" applyFill="1" applyBorder="1" applyAlignment="1">
      <alignment horizontal="center"/>
    </xf>
    <xf numFmtId="176" fontId="2" fillId="2" borderId="0" xfId="5" applyNumberFormat="1" applyFill="1"/>
    <xf numFmtId="168" fontId="2" fillId="2" borderId="0" xfId="6" applyFont="1" applyFill="1" applyBorder="1" applyAlignment="1">
      <alignment horizontal="center"/>
    </xf>
    <xf numFmtId="164" fontId="2" fillId="2" borderId="0" xfId="5" applyNumberFormat="1" applyFill="1"/>
    <xf numFmtId="43" fontId="2" fillId="2" borderId="0" xfId="11" applyFont="1" applyFill="1" applyBorder="1"/>
    <xf numFmtId="177" fontId="2" fillId="2" borderId="0" xfId="11" applyNumberFormat="1" applyFont="1" applyFill="1" applyBorder="1"/>
    <xf numFmtId="43" fontId="2" fillId="2" borderId="0" xfId="5" applyNumberFormat="1" applyFill="1" applyAlignment="1">
      <alignment horizontal="center"/>
    </xf>
    <xf numFmtId="43" fontId="2" fillId="2" borderId="0" xfId="11" applyFont="1" applyFill="1" applyBorder="1" applyAlignment="1">
      <alignment horizontal="center"/>
    </xf>
    <xf numFmtId="0" fontId="39" fillId="2" borderId="0" xfId="5" applyFont="1" applyFill="1"/>
    <xf numFmtId="0" fontId="39" fillId="2" borderId="0" xfId="5" applyFont="1" applyFill="1" applyAlignment="1">
      <alignment horizontal="center"/>
    </xf>
    <xf numFmtId="178" fontId="2" fillId="2" borderId="0" xfId="5" applyNumberFormat="1" applyFill="1"/>
    <xf numFmtId="0" fontId="29" fillId="0" borderId="0" xfId="5" applyFont="1" applyAlignment="1">
      <alignment horizontal="justify"/>
    </xf>
    <xf numFmtId="9" fontId="2" fillId="14" borderId="4" xfId="5" applyNumberFormat="1" applyFill="1" applyBorder="1" applyAlignment="1">
      <alignment horizontal="center"/>
    </xf>
    <xf numFmtId="9" fontId="2" fillId="2" borderId="0" xfId="5" applyNumberFormat="1" applyFill="1"/>
    <xf numFmtId="166" fontId="8" fillId="2" borderId="0" xfId="5" applyNumberFormat="1" applyFont="1" applyFill="1" applyAlignment="1">
      <alignment horizontal="center"/>
    </xf>
    <xf numFmtId="0" fontId="28" fillId="0" borderId="82" xfId="0" applyFont="1" applyBorder="1" applyAlignment="1">
      <alignment horizontal="center" vertical="center" wrapText="1"/>
    </xf>
    <xf numFmtId="44" fontId="2" fillId="2" borderId="0" xfId="5" applyNumberFormat="1" applyFill="1"/>
    <xf numFmtId="0" fontId="42" fillId="0" borderId="0" xfId="0" applyFont="1" applyAlignment="1">
      <alignment horizontal="center" vertical="center" wrapText="1"/>
    </xf>
    <xf numFmtId="0" fontId="18" fillId="0" borderId="90" xfId="0" applyFont="1" applyBorder="1" applyAlignment="1">
      <alignment vertical="center"/>
    </xf>
    <xf numFmtId="0" fontId="28" fillId="0" borderId="63" xfId="0" applyFont="1" applyBorder="1" applyAlignment="1">
      <alignment vertical="center" wrapText="1"/>
    </xf>
    <xf numFmtId="0" fontId="2" fillId="6" borderId="0" xfId="5" applyFill="1" applyAlignment="1">
      <alignment horizontal="center"/>
    </xf>
    <xf numFmtId="0" fontId="2" fillId="11" borderId="0" xfId="5" applyFill="1" applyAlignment="1">
      <alignment horizontal="right"/>
    </xf>
    <xf numFmtId="0" fontId="5" fillId="13" borderId="2" xfId="5" applyFont="1" applyFill="1" applyBorder="1" applyAlignment="1">
      <alignment horizontal="right"/>
    </xf>
    <xf numFmtId="0" fontId="2" fillId="14" borderId="1" xfId="5" applyFill="1" applyBorder="1" applyAlignment="1">
      <alignment horizontal="left"/>
    </xf>
    <xf numFmtId="0" fontId="2" fillId="0" borderId="0" xfId="0" applyFont="1"/>
    <xf numFmtId="0" fontId="2" fillId="0" borderId="63" xfId="0" applyFont="1" applyBorder="1" applyAlignment="1" applyProtection="1">
      <alignment vertical="center" wrapText="1"/>
      <protection locked="0"/>
    </xf>
    <xf numFmtId="0" fontId="2" fillId="0" borderId="0" xfId="0" applyFont="1" applyAlignment="1">
      <alignment vertical="center" wrapText="1"/>
    </xf>
    <xf numFmtId="179" fontId="2" fillId="2" borderId="0" xfId="2" applyNumberFormat="1" applyFont="1" applyFill="1"/>
    <xf numFmtId="179" fontId="7" fillId="2" borderId="0" xfId="2" applyNumberFormat="1" applyFont="1" applyFill="1" applyAlignment="1">
      <alignment horizontal="center" vertical="center" wrapText="1"/>
    </xf>
    <xf numFmtId="179" fontId="7" fillId="2" borderId="0" xfId="2" applyNumberFormat="1" applyFont="1" applyFill="1" applyAlignment="1">
      <alignment vertical="center"/>
    </xf>
    <xf numFmtId="179" fontId="7" fillId="2" borderId="0" xfId="2" applyNumberFormat="1" applyFont="1" applyFill="1"/>
    <xf numFmtId="179" fontId="2" fillId="6" borderId="0" xfId="2" applyNumberFormat="1" applyFont="1" applyFill="1"/>
    <xf numFmtId="179" fontId="2" fillId="2" borderId="0" xfId="2" applyNumberFormat="1" applyFont="1" applyFill="1" applyBorder="1"/>
    <xf numFmtId="179" fontId="8" fillId="2" borderId="0" xfId="2" applyNumberFormat="1" applyFont="1" applyFill="1" applyBorder="1"/>
    <xf numFmtId="179" fontId="39" fillId="2" borderId="0" xfId="2" applyNumberFormat="1" applyFont="1" applyFill="1" applyBorder="1"/>
    <xf numFmtId="179" fontId="39" fillId="2" borderId="0" xfId="2" applyNumberFormat="1" applyFont="1" applyFill="1"/>
    <xf numFmtId="0" fontId="39" fillId="10" borderId="0" xfId="5" applyFont="1" applyFill="1"/>
    <xf numFmtId="166" fontId="39" fillId="2" borderId="0" xfId="5" applyNumberFormat="1" applyFont="1" applyFill="1" applyAlignment="1">
      <alignment horizontal="center"/>
    </xf>
    <xf numFmtId="0" fontId="44" fillId="0" borderId="0" xfId="0" applyFont="1"/>
    <xf numFmtId="0" fontId="29" fillId="0" borderId="4" xfId="0" applyFont="1" applyBorder="1" applyAlignment="1" applyProtection="1">
      <alignment vertical="center"/>
      <protection locked="0"/>
    </xf>
    <xf numFmtId="0" fontId="29" fillId="0" borderId="4" xfId="0" applyFont="1" applyBorder="1" applyAlignment="1" applyProtection="1">
      <alignment vertical="center" wrapText="1"/>
      <protection locked="0"/>
    </xf>
    <xf numFmtId="0" fontId="29" fillId="0" borderId="4" xfId="0" applyFont="1" applyBorder="1" applyAlignment="1" applyProtection="1">
      <alignment horizontal="center" vertical="center"/>
      <protection locked="0"/>
    </xf>
    <xf numFmtId="0" fontId="29" fillId="0" borderId="4" xfId="0" applyFont="1" applyBorder="1" applyAlignment="1">
      <alignment horizontal="center" vertical="center" wrapText="1"/>
    </xf>
    <xf numFmtId="9" fontId="2" fillId="2" borderId="0" xfId="7" applyFont="1" applyFill="1"/>
    <xf numFmtId="10" fontId="8" fillId="6" borderId="0" xfId="7" applyNumberFormat="1" applyFont="1" applyFill="1" applyBorder="1" applyAlignment="1">
      <alignment horizontal="right"/>
    </xf>
    <xf numFmtId="10" fontId="8" fillId="6" borderId="0" xfId="5" applyNumberFormat="1" applyFont="1" applyFill="1" applyAlignment="1">
      <alignment horizontal="right"/>
    </xf>
    <xf numFmtId="9" fontId="8" fillId="6" borderId="0" xfId="5" applyNumberFormat="1" applyFont="1" applyFill="1" applyAlignment="1">
      <alignment horizontal="right"/>
    </xf>
    <xf numFmtId="0" fontId="2" fillId="0" borderId="56" xfId="0" applyFont="1" applyBorder="1" applyAlignment="1" applyProtection="1">
      <alignment vertical="center" wrapText="1"/>
      <protection locked="0"/>
    </xf>
    <xf numFmtId="0" fontId="4" fillId="0" borderId="4" xfId="0" applyFont="1" applyBorder="1" applyAlignment="1">
      <alignment horizontal="center" vertical="center" wrapText="1"/>
    </xf>
    <xf numFmtId="0" fontId="17" fillId="0" borderId="51" xfId="5" applyFont="1" applyBorder="1" applyAlignment="1" applyProtection="1">
      <alignment horizontal="center" vertical="top" wrapText="1"/>
      <protection locked="0"/>
    </xf>
    <xf numFmtId="0" fontId="9" fillId="0" borderId="51" xfId="5" applyFont="1" applyBorder="1" applyAlignment="1" applyProtection="1">
      <alignment horizontal="center" vertical="center" wrapText="1"/>
      <protection locked="0"/>
    </xf>
    <xf numFmtId="0" fontId="7" fillId="0" borderId="56" xfId="5" applyFont="1" applyBorder="1" applyAlignment="1" applyProtection="1">
      <alignment horizontal="center" vertical="center"/>
      <protection locked="0"/>
    </xf>
    <xf numFmtId="0" fontId="2" fillId="0" borderId="0" xfId="5" applyAlignment="1">
      <alignment horizontal="center" vertical="center"/>
    </xf>
    <xf numFmtId="0" fontId="20" fillId="0" borderId="50" xfId="0" applyFont="1" applyBorder="1" applyAlignment="1">
      <alignment horizontal="left" vertical="center" wrapText="1"/>
    </xf>
    <xf numFmtId="0" fontId="20" fillId="0" borderId="49" xfId="0" applyFont="1" applyBorder="1" applyAlignment="1">
      <alignment horizontal="left" vertical="center" wrapText="1"/>
    </xf>
    <xf numFmtId="0" fontId="20" fillId="0" borderId="48" xfId="0" applyFont="1" applyBorder="1" applyAlignment="1">
      <alignment horizontal="left" vertical="center" wrapText="1"/>
    </xf>
    <xf numFmtId="0" fontId="19" fillId="0" borderId="50" xfId="0" applyFont="1" applyBorder="1" applyAlignment="1">
      <alignment horizontal="left" vertical="center" wrapText="1"/>
    </xf>
    <xf numFmtId="0" fontId="19" fillId="0" borderId="49" xfId="0" applyFont="1" applyBorder="1" applyAlignment="1">
      <alignment horizontal="left" vertical="center" wrapText="1"/>
    </xf>
    <xf numFmtId="0" fontId="19" fillId="0" borderId="48" xfId="0" applyFont="1" applyBorder="1" applyAlignment="1">
      <alignment horizontal="left" vertical="center" wrapText="1"/>
    </xf>
    <xf numFmtId="0" fontId="19" fillId="0" borderId="50" xfId="0" applyFont="1" applyBorder="1" applyAlignment="1">
      <alignment horizontal="left" vertical="top" wrapText="1"/>
    </xf>
    <xf numFmtId="0" fontId="19" fillId="0" borderId="49" xfId="0" applyFont="1" applyBorder="1" applyAlignment="1">
      <alignment horizontal="left" vertical="top" wrapText="1"/>
    </xf>
    <xf numFmtId="0" fontId="19" fillId="0" borderId="48" xfId="0" applyFont="1" applyBorder="1" applyAlignment="1">
      <alignment horizontal="left" vertical="top" wrapText="1"/>
    </xf>
    <xf numFmtId="0" fontId="18" fillId="0" borderId="50" xfId="0" applyFont="1" applyBorder="1" applyAlignment="1">
      <alignment horizontal="left" vertical="center" wrapText="1"/>
    </xf>
    <xf numFmtId="0" fontId="18" fillId="0" borderId="49" xfId="0" applyFont="1" applyBorder="1" applyAlignment="1">
      <alignment horizontal="left" vertical="center" wrapText="1"/>
    </xf>
    <xf numFmtId="0" fontId="18" fillId="0" borderId="48" xfId="0" applyFont="1" applyBorder="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50" xfId="0" applyFont="1" applyBorder="1" applyAlignment="1" applyProtection="1">
      <alignment horizontal="left" vertical="center" wrapText="1"/>
      <protection locked="0"/>
    </xf>
    <xf numFmtId="0" fontId="18" fillId="0" borderId="48" xfId="0" applyFont="1" applyBorder="1" applyAlignment="1" applyProtection="1">
      <alignment horizontal="left" vertical="center" wrapText="1"/>
      <protection locked="0"/>
    </xf>
    <xf numFmtId="0" fontId="18" fillId="0" borderId="50" xfId="0" applyFont="1" applyBorder="1" applyAlignment="1" applyProtection="1">
      <alignment horizontal="center" vertical="center" wrapText="1"/>
      <protection locked="0"/>
    </xf>
    <xf numFmtId="0" fontId="18" fillId="0" borderId="49" xfId="0" applyFont="1" applyBorder="1" applyAlignment="1" applyProtection="1">
      <alignment horizontal="center" vertical="center" wrapText="1"/>
      <protection locked="0"/>
    </xf>
    <xf numFmtId="0" fontId="18" fillId="0" borderId="48" xfId="0" applyFont="1" applyBorder="1" applyAlignment="1" applyProtection="1">
      <alignment horizontal="center" vertical="center" wrapText="1"/>
      <protection locked="0"/>
    </xf>
    <xf numFmtId="0" fontId="18" fillId="0" borderId="55" xfId="0" applyFont="1" applyBorder="1" applyAlignment="1">
      <alignment horizontal="center" vertical="center" wrapText="1"/>
    </xf>
    <xf numFmtId="0" fontId="6" fillId="0" borderId="50" xfId="0" applyFont="1" applyBorder="1" applyAlignment="1" applyProtection="1">
      <alignment horizontal="center"/>
      <protection locked="0"/>
    </xf>
    <xf numFmtId="0" fontId="6" fillId="0" borderId="49" xfId="0" applyFont="1" applyBorder="1" applyAlignment="1" applyProtection="1">
      <alignment horizontal="center"/>
      <protection locked="0"/>
    </xf>
    <xf numFmtId="0" fontId="6" fillId="0" borderId="48" xfId="0" applyFont="1" applyBorder="1" applyAlignment="1" applyProtection="1">
      <alignment horizontal="center"/>
      <protection locked="0"/>
    </xf>
    <xf numFmtId="0" fontId="2" fillId="0" borderId="50"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18" fillId="0" borderId="61"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7" xfId="0" applyFont="1" applyBorder="1" applyAlignment="1">
      <alignment horizontal="center" vertical="center" wrapText="1"/>
    </xf>
    <xf numFmtId="0" fontId="2" fillId="0" borderId="50"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6" borderId="50" xfId="0" applyFont="1" applyFill="1" applyBorder="1" applyAlignment="1" applyProtection="1">
      <alignment horizontal="left" vertical="center" wrapText="1"/>
      <protection locked="0"/>
    </xf>
    <xf numFmtId="0" fontId="2" fillId="6" borderId="49" xfId="0" applyFont="1" applyFill="1" applyBorder="1" applyAlignment="1" applyProtection="1">
      <alignment horizontal="left" vertical="center" wrapText="1"/>
      <protection locked="0"/>
    </xf>
    <xf numFmtId="0" fontId="2" fillId="6" borderId="48" xfId="0" applyFont="1" applyFill="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20" fillId="0" borderId="53" xfId="0" applyFont="1" applyBorder="1" applyAlignment="1">
      <alignment horizontal="left" vertical="center" wrapText="1"/>
    </xf>
    <xf numFmtId="0" fontId="20" fillId="0" borderId="52" xfId="0" applyFont="1" applyBorder="1" applyAlignment="1">
      <alignment horizontal="left" vertical="center" wrapText="1"/>
    </xf>
    <xf numFmtId="0" fontId="20" fillId="0" borderId="51" xfId="0" applyFont="1" applyBorder="1" applyAlignment="1">
      <alignment horizontal="left" vertical="center" wrapText="1"/>
    </xf>
    <xf numFmtId="0" fontId="20" fillId="0" borderId="50"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20" fillId="0" borderId="48"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6" fillId="0" borderId="49"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18" fillId="6" borderId="50" xfId="0" applyFont="1" applyFill="1" applyBorder="1" applyAlignment="1" applyProtection="1">
      <alignment horizontal="left" vertical="center" wrapText="1"/>
      <protection locked="0"/>
    </xf>
    <xf numFmtId="0" fontId="17" fillId="6" borderId="49" xfId="0" applyFont="1" applyFill="1" applyBorder="1" applyAlignment="1" applyProtection="1">
      <alignment horizontal="left" vertical="center" wrapText="1"/>
      <protection locked="0"/>
    </xf>
    <xf numFmtId="0" fontId="17" fillId="6" borderId="49" xfId="0" applyFont="1" applyFill="1" applyBorder="1" applyAlignment="1" applyProtection="1">
      <alignment horizontal="left" vertical="center"/>
      <protection locked="0"/>
    </xf>
    <xf numFmtId="0" fontId="17" fillId="6" borderId="48" xfId="0" applyFont="1" applyFill="1" applyBorder="1" applyAlignment="1" applyProtection="1">
      <alignment horizontal="left" vertical="center"/>
      <protection locked="0"/>
    </xf>
    <xf numFmtId="14" fontId="6" fillId="0" borderId="0" xfId="0" applyNumberFormat="1" applyFont="1" applyAlignment="1" applyProtection="1">
      <alignment horizontal="center" vertical="center" wrapText="1"/>
      <protection locked="0"/>
    </xf>
    <xf numFmtId="0" fontId="15" fillId="0" borderId="47" xfId="0" applyFont="1" applyBorder="1" applyAlignment="1">
      <alignment horizontal="left" vertical="center" wrapText="1"/>
    </xf>
    <xf numFmtId="0" fontId="15" fillId="0" borderId="44" xfId="0" applyFont="1" applyBorder="1" applyAlignment="1">
      <alignment horizontal="left" vertical="center" wrapText="1"/>
    </xf>
    <xf numFmtId="0" fontId="15" fillId="0" borderId="43" xfId="0" applyFont="1" applyBorder="1" applyAlignment="1">
      <alignment horizontal="left" vertical="center" wrapText="1"/>
    </xf>
    <xf numFmtId="0" fontId="26" fillId="0" borderId="0" xfId="0" applyFont="1" applyAlignment="1" applyProtection="1">
      <alignment horizontal="center" vertical="center" wrapText="1"/>
      <protection locked="0"/>
    </xf>
    <xf numFmtId="0" fontId="14" fillId="0" borderId="70"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8" xfId="0" applyFont="1" applyBorder="1" applyAlignment="1">
      <alignment horizontal="center" vertical="center" wrapText="1"/>
    </xf>
    <xf numFmtId="0" fontId="25" fillId="5" borderId="66" xfId="0" applyFont="1" applyFill="1" applyBorder="1" applyAlignment="1">
      <alignment horizontal="left" vertical="center" wrapText="1"/>
    </xf>
    <xf numFmtId="0" fontId="25" fillId="5" borderId="65" xfId="0" applyFont="1" applyFill="1" applyBorder="1" applyAlignment="1">
      <alignment horizontal="left" vertical="center" wrapText="1"/>
    </xf>
    <xf numFmtId="0" fontId="25" fillId="5" borderId="64" xfId="0" applyFont="1" applyFill="1" applyBorder="1" applyAlignment="1">
      <alignment horizontal="left" vertical="center" wrapText="1"/>
    </xf>
    <xf numFmtId="0" fontId="41" fillId="0" borderId="50" xfId="5" applyFont="1" applyBorder="1" applyAlignment="1">
      <alignment horizontal="left" vertical="center" wrapText="1"/>
    </xf>
    <xf numFmtId="0" fontId="41" fillId="0" borderId="49" xfId="5" applyFont="1" applyBorder="1" applyAlignment="1">
      <alignment horizontal="left" vertical="center" wrapText="1"/>
    </xf>
    <xf numFmtId="0" fontId="41" fillId="0" borderId="48" xfId="5" applyFont="1" applyBorder="1" applyAlignment="1">
      <alignment horizontal="left" vertical="center" wrapText="1"/>
    </xf>
    <xf numFmtId="0" fontId="17" fillId="0" borderId="50" xfId="5" applyFont="1" applyBorder="1" applyAlignment="1" applyProtection="1">
      <alignment horizontal="center" vertical="center" wrapText="1"/>
      <protection locked="0"/>
    </xf>
    <xf numFmtId="0" fontId="17" fillId="0" borderId="49" xfId="5" applyFont="1" applyBorder="1" applyAlignment="1" applyProtection="1">
      <alignment horizontal="center" vertical="center"/>
      <protection locked="0"/>
    </xf>
    <xf numFmtId="0" fontId="17" fillId="0" borderId="48" xfId="5" applyFont="1" applyBorder="1" applyAlignment="1" applyProtection="1">
      <alignment horizontal="center" vertical="center"/>
      <protection locked="0"/>
    </xf>
    <xf numFmtId="0" fontId="28" fillId="0" borderId="50" xfId="5" applyFont="1" applyBorder="1" applyAlignment="1">
      <alignment horizontal="left" vertical="center" wrapText="1"/>
    </xf>
    <xf numFmtId="0" fontId="28" fillId="0" borderId="85" xfId="5" applyFont="1" applyBorder="1" applyAlignment="1">
      <alignment horizontal="left" vertical="center" wrapText="1"/>
    </xf>
    <xf numFmtId="0" fontId="36" fillId="0" borderId="86" xfId="5" applyFont="1" applyBorder="1" applyAlignment="1" applyProtection="1">
      <alignment horizontal="center" vertical="center" wrapText="1"/>
      <protection locked="0"/>
    </xf>
    <xf numFmtId="0" fontId="36" fillId="0" borderId="49" xfId="5" applyFont="1" applyBorder="1" applyAlignment="1" applyProtection="1">
      <alignment horizontal="center" vertical="center" wrapText="1"/>
      <protection locked="0"/>
    </xf>
    <xf numFmtId="0" fontId="36" fillId="0" borderId="85" xfId="5" applyFont="1" applyBorder="1" applyAlignment="1" applyProtection="1">
      <alignment horizontal="center" vertical="center" wrapText="1"/>
      <protection locked="0"/>
    </xf>
    <xf numFmtId="0" fontId="9" fillId="0" borderId="52" xfId="5" applyFont="1" applyBorder="1" applyAlignment="1" applyProtection="1">
      <alignment horizontal="center" vertical="center" wrapText="1"/>
      <protection locked="0"/>
    </xf>
    <xf numFmtId="0" fontId="24" fillId="0" borderId="86" xfId="5" applyFont="1" applyBorder="1" applyAlignment="1" applyProtection="1">
      <alignment horizontal="center" vertical="center" wrapText="1"/>
      <protection locked="0"/>
    </xf>
    <xf numFmtId="0" fontId="24" fillId="0" borderId="49" xfId="5" applyFont="1" applyBorder="1" applyAlignment="1" applyProtection="1">
      <alignment horizontal="center" vertical="center" wrapText="1"/>
      <protection locked="0"/>
    </xf>
    <xf numFmtId="0" fontId="24" fillId="0" borderId="85" xfId="5" applyFont="1" applyBorder="1" applyAlignment="1" applyProtection="1">
      <alignment horizontal="center" vertical="center" wrapText="1"/>
      <protection locked="0"/>
    </xf>
    <xf numFmtId="0" fontId="17" fillId="0" borderId="52" xfId="5" applyFont="1" applyBorder="1" applyAlignment="1" applyProtection="1">
      <alignment horizontal="center" wrapText="1"/>
      <protection locked="0"/>
    </xf>
    <xf numFmtId="0" fontId="17" fillId="0" borderId="52" xfId="5" applyFont="1" applyBorder="1" applyAlignment="1" applyProtection="1">
      <alignment horizontal="center"/>
      <protection locked="0"/>
    </xf>
    <xf numFmtId="0" fontId="24" fillId="0" borderId="50" xfId="5" applyFont="1" applyBorder="1" applyAlignment="1">
      <alignment horizontal="left" vertical="center" wrapText="1"/>
    </xf>
    <xf numFmtId="0" fontId="24" fillId="0" borderId="49" xfId="5" applyFont="1" applyBorder="1" applyAlignment="1">
      <alignment horizontal="left" vertical="center" wrapText="1"/>
    </xf>
    <xf numFmtId="0" fontId="24" fillId="0" borderId="48" xfId="5" applyFont="1" applyBorder="1" applyAlignment="1">
      <alignment horizontal="left" vertical="center" wrapText="1"/>
    </xf>
    <xf numFmtId="0" fontId="7" fillId="0" borderId="50" xfId="5" applyFont="1" applyBorder="1" applyAlignment="1" applyProtection="1">
      <alignment horizontal="center" wrapText="1"/>
      <protection locked="0"/>
    </xf>
    <xf numFmtId="0" fontId="7" fillId="0" borderId="49" xfId="5" applyFont="1" applyBorder="1" applyAlignment="1" applyProtection="1">
      <alignment horizontal="center"/>
      <protection locked="0"/>
    </xf>
    <xf numFmtId="0" fontId="7" fillId="0" borderId="48" xfId="5" applyFont="1" applyBorder="1" applyAlignment="1" applyProtection="1">
      <alignment horizontal="center"/>
      <protection locked="0"/>
    </xf>
    <xf numFmtId="0" fontId="35" fillId="0" borderId="50" xfId="5" applyFont="1" applyBorder="1" applyAlignment="1" applyProtection="1">
      <alignment horizontal="left" vertical="center" wrapText="1"/>
      <protection locked="0"/>
    </xf>
    <xf numFmtId="0" fontId="35" fillId="0" borderId="49" xfId="5" applyFont="1" applyBorder="1" applyAlignment="1" applyProtection="1">
      <alignment horizontal="left" vertical="center" wrapText="1"/>
      <protection locked="0"/>
    </xf>
    <xf numFmtId="0" fontId="35" fillId="0" borderId="48" xfId="5" applyFont="1" applyBorder="1" applyAlignment="1" applyProtection="1">
      <alignment horizontal="left" vertical="center" wrapText="1"/>
      <protection locked="0"/>
    </xf>
    <xf numFmtId="0" fontId="17" fillId="0" borderId="50" xfId="5" applyFont="1" applyBorder="1" applyAlignment="1" applyProtection="1">
      <alignment horizontal="left" vertical="top" wrapText="1"/>
      <protection locked="0"/>
    </xf>
    <xf numFmtId="0" fontId="17" fillId="0" borderId="49" xfId="5" applyFont="1" applyBorder="1" applyAlignment="1" applyProtection="1">
      <alignment horizontal="left" vertical="top" wrapText="1"/>
      <protection locked="0"/>
    </xf>
    <xf numFmtId="0" fontId="17" fillId="0" borderId="48" xfId="5" applyFont="1" applyBorder="1" applyAlignment="1" applyProtection="1">
      <alignment horizontal="left" vertical="top" wrapText="1"/>
      <protection locked="0"/>
    </xf>
    <xf numFmtId="0" fontId="2" fillId="0" borderId="50" xfId="5" applyBorder="1" applyAlignment="1" applyProtection="1">
      <alignment horizontal="left"/>
      <protection locked="0"/>
    </xf>
    <xf numFmtId="0" fontId="2" fillId="0" borderId="49" xfId="5" applyBorder="1" applyAlignment="1" applyProtection="1">
      <alignment horizontal="left"/>
      <protection locked="0"/>
    </xf>
    <xf numFmtId="0" fontId="2" fillId="0" borderId="48" xfId="5" applyBorder="1" applyAlignment="1" applyProtection="1">
      <alignment horizontal="left"/>
      <protection locked="0"/>
    </xf>
    <xf numFmtId="0" fontId="7" fillId="0" borderId="50" xfId="5" applyFont="1" applyBorder="1" applyAlignment="1" applyProtection="1">
      <alignment horizontal="center" vertical="center"/>
      <protection locked="0"/>
    </xf>
    <xf numFmtId="0" fontId="7" fillId="0" borderId="49" xfId="5" applyFont="1" applyBorder="1" applyAlignment="1" applyProtection="1">
      <alignment horizontal="center" vertical="center"/>
      <protection locked="0"/>
    </xf>
    <xf numFmtId="0" fontId="7" fillId="0" borderId="48" xfId="5" applyFont="1" applyBorder="1" applyAlignment="1" applyProtection="1">
      <alignment horizontal="center" vertical="center"/>
      <protection locked="0"/>
    </xf>
    <xf numFmtId="0" fontId="36" fillId="0" borderId="0" xfId="5" applyFont="1" applyAlignment="1">
      <alignment horizontal="left" vertical="center" wrapText="1"/>
    </xf>
    <xf numFmtId="0" fontId="19" fillId="0" borderId="50" xfId="5" applyFont="1" applyBorder="1" applyAlignment="1" applyProtection="1">
      <alignment horizontal="center" vertical="center" wrapText="1"/>
      <protection locked="0"/>
    </xf>
    <xf numFmtId="0" fontId="19" fillId="0" borderId="49" xfId="5" applyFont="1" applyBorder="1" applyAlignment="1" applyProtection="1">
      <alignment horizontal="center" vertical="center" wrapText="1"/>
      <protection locked="0"/>
    </xf>
    <xf numFmtId="0" fontId="19" fillId="0" borderId="48" xfId="5" applyFont="1" applyBorder="1" applyAlignment="1" applyProtection="1">
      <alignment horizontal="center" vertical="center" wrapText="1"/>
      <protection locked="0"/>
    </xf>
    <xf numFmtId="0" fontId="37" fillId="0" borderId="50" xfId="9" applyBorder="1" applyAlignment="1" applyProtection="1">
      <alignment horizontal="left"/>
      <protection locked="0"/>
    </xf>
    <xf numFmtId="14" fontId="2" fillId="0" borderId="0" xfId="5" applyNumberFormat="1" applyAlignment="1" applyProtection="1">
      <alignment horizontal="center" vertical="center" wrapText="1"/>
      <protection locked="0"/>
    </xf>
    <xf numFmtId="0" fontId="15" fillId="0" borderId="47" xfId="5" applyFont="1" applyBorder="1" applyAlignment="1">
      <alignment horizontal="left" vertical="center" wrapText="1"/>
    </xf>
    <xf numFmtId="0" fontId="15" fillId="0" borderId="44" xfId="5" applyFont="1" applyBorder="1" applyAlignment="1">
      <alignment horizontal="left" vertical="center" wrapText="1"/>
    </xf>
    <xf numFmtId="0" fontId="15" fillId="0" borderId="43" xfId="5" applyFont="1" applyBorder="1" applyAlignment="1">
      <alignment horizontal="left" vertical="center" wrapText="1"/>
    </xf>
    <xf numFmtId="0" fontId="14" fillId="0" borderId="70" xfId="5" applyFont="1" applyBorder="1" applyAlignment="1">
      <alignment horizontal="center" vertical="center" wrapText="1"/>
    </xf>
    <xf numFmtId="0" fontId="14" fillId="0" borderId="69" xfId="5" applyFont="1" applyBorder="1" applyAlignment="1">
      <alignment horizontal="center" vertical="center" wrapText="1"/>
    </xf>
    <xf numFmtId="0" fontId="14" fillId="0" borderId="68" xfId="5" applyFont="1" applyBorder="1" applyAlignment="1">
      <alignment horizontal="center" vertical="center" wrapText="1"/>
    </xf>
    <xf numFmtId="0" fontId="25" fillId="5" borderId="66" xfId="5" applyFont="1" applyFill="1" applyBorder="1" applyAlignment="1">
      <alignment horizontal="left" vertical="center" wrapText="1"/>
    </xf>
    <xf numFmtId="0" fontId="25" fillId="5" borderId="65" xfId="5" applyFont="1" applyFill="1" applyBorder="1" applyAlignment="1">
      <alignment horizontal="left" vertical="center" wrapText="1"/>
    </xf>
    <xf numFmtId="0" fontId="25" fillId="5" borderId="64" xfId="5" applyFont="1" applyFill="1" applyBorder="1" applyAlignment="1">
      <alignment horizontal="left" vertical="center" wrapText="1"/>
    </xf>
    <xf numFmtId="0" fontId="20" fillId="0" borderId="0" xfId="5" applyFont="1" applyAlignment="1">
      <alignment horizontal="left" vertical="center" wrapText="1"/>
    </xf>
    <xf numFmtId="0" fontId="20" fillId="0" borderId="50" xfId="5" applyFont="1" applyBorder="1" applyAlignment="1" applyProtection="1">
      <alignment horizontal="center"/>
      <protection locked="0"/>
    </xf>
    <xf numFmtId="0" fontId="20" fillId="0" borderId="49" xfId="5" applyFont="1" applyBorder="1" applyAlignment="1" applyProtection="1">
      <alignment horizontal="center"/>
      <protection locked="0"/>
    </xf>
    <xf numFmtId="0" fontId="20" fillId="0" borderId="48" xfId="5" applyFont="1" applyBorder="1" applyAlignment="1" applyProtection="1">
      <alignment horizontal="center"/>
      <protection locked="0"/>
    </xf>
    <xf numFmtId="0" fontId="7" fillId="0" borderId="0" xfId="5" applyFont="1" applyAlignment="1" applyProtection="1">
      <alignment horizontal="center"/>
      <protection locked="0"/>
    </xf>
    <xf numFmtId="0" fontId="35" fillId="0" borderId="0" xfId="5" applyFont="1" applyAlignment="1">
      <alignment horizontal="left" vertical="center" wrapText="1"/>
    </xf>
    <xf numFmtId="0" fontId="20" fillId="0" borderId="50" xfId="5" applyFont="1" applyBorder="1" applyAlignment="1">
      <alignment horizontal="left" vertical="center" wrapText="1"/>
    </xf>
    <xf numFmtId="0" fontId="20" fillId="0" borderId="49" xfId="5" applyFont="1" applyBorder="1" applyAlignment="1">
      <alignment horizontal="left" vertical="center" wrapText="1"/>
    </xf>
    <xf numFmtId="0" fontId="20" fillId="0" borderId="48" xfId="5" applyFont="1" applyBorder="1" applyAlignment="1">
      <alignment horizontal="left" vertical="center" wrapText="1"/>
    </xf>
    <xf numFmtId="0" fontId="7" fillId="0" borderId="50" xfId="5" applyFont="1" applyBorder="1" applyAlignment="1" applyProtection="1">
      <alignment horizontal="center"/>
      <protection locked="0"/>
    </xf>
    <xf numFmtId="0" fontId="28" fillId="0" borderId="49" xfId="5" applyFont="1" applyBorder="1" applyAlignment="1">
      <alignment horizontal="left" vertical="center" wrapText="1"/>
    </xf>
    <xf numFmtId="0" fontId="28" fillId="0" borderId="48" xfId="5" applyFont="1" applyBorder="1" applyAlignment="1">
      <alignment horizontal="left" vertical="center" wrapText="1"/>
    </xf>
    <xf numFmtId="0" fontId="37" fillId="0" borderId="50" xfId="9" applyFill="1" applyBorder="1" applyAlignment="1" applyProtection="1">
      <alignment horizontal="left"/>
      <protection locked="0"/>
    </xf>
    <xf numFmtId="0" fontId="2" fillId="0" borderId="50" xfId="5" applyBorder="1" applyProtection="1">
      <protection locked="0"/>
    </xf>
    <xf numFmtId="0" fontId="2" fillId="0" borderId="49" xfId="5" applyBorder="1" applyProtection="1">
      <protection locked="0"/>
    </xf>
    <xf numFmtId="0" fontId="2" fillId="0" borderId="48" xfId="5" applyBorder="1" applyProtection="1">
      <protection locked="0"/>
    </xf>
    <xf numFmtId="0" fontId="20" fillId="0" borderId="50" xfId="5" applyFont="1" applyBorder="1" applyAlignment="1" applyProtection="1">
      <alignment horizontal="center" vertical="center"/>
      <protection locked="0"/>
    </xf>
    <xf numFmtId="0" fontId="20" fillId="0" borderId="49" xfId="5" applyFont="1" applyBorder="1" applyAlignment="1" applyProtection="1">
      <alignment horizontal="center" vertical="center"/>
      <protection locked="0"/>
    </xf>
    <xf numFmtId="0" fontId="20" fillId="0" borderId="48" xfId="5" applyFont="1" applyBorder="1" applyAlignment="1" applyProtection="1">
      <alignment horizontal="center" vertical="center"/>
      <protection locked="0"/>
    </xf>
    <xf numFmtId="0" fontId="2" fillId="0" borderId="50" xfId="5" applyBorder="1" applyAlignment="1" applyProtection="1">
      <alignment horizontal="left" wrapText="1"/>
      <protection locked="0"/>
    </xf>
    <xf numFmtId="0" fontId="9" fillId="0" borderId="50" xfId="5" applyFont="1" applyBorder="1" applyAlignment="1" applyProtection="1">
      <alignment horizontal="center" vertical="center" wrapText="1"/>
      <protection locked="0"/>
    </xf>
    <xf numFmtId="0" fontId="9" fillId="0" borderId="49" xfId="5" applyFont="1" applyBorder="1" applyAlignment="1" applyProtection="1">
      <alignment horizontal="center" vertical="center"/>
      <protection locked="0"/>
    </xf>
    <xf numFmtId="0" fontId="9" fillId="0" borderId="48" xfId="5" applyFont="1" applyBorder="1" applyAlignment="1" applyProtection="1">
      <alignment horizontal="center" vertical="center"/>
      <protection locked="0"/>
    </xf>
    <xf numFmtId="0" fontId="9" fillId="0" borderId="49" xfId="5" applyFont="1" applyBorder="1" applyAlignment="1" applyProtection="1">
      <alignment horizontal="center" vertical="center" wrapText="1"/>
      <protection locked="0"/>
    </xf>
    <xf numFmtId="0" fontId="9" fillId="0" borderId="48" xfId="5" applyFont="1" applyBorder="1" applyAlignment="1" applyProtection="1">
      <alignment horizontal="center" vertical="center" wrapText="1"/>
      <protection locked="0"/>
    </xf>
    <xf numFmtId="0" fontId="41" fillId="0" borderId="52" xfId="5" applyFont="1" applyBorder="1" applyAlignment="1" applyProtection="1">
      <alignment horizontal="center" vertical="center" wrapText="1"/>
      <protection locked="0"/>
    </xf>
    <xf numFmtId="0" fontId="9" fillId="0" borderId="52" xfId="5" applyFont="1" applyBorder="1" applyAlignment="1" applyProtection="1">
      <alignment horizontal="center" wrapText="1"/>
      <protection locked="0"/>
    </xf>
    <xf numFmtId="0" fontId="9" fillId="0" borderId="52" xfId="5" applyFont="1" applyBorder="1" applyAlignment="1" applyProtection="1">
      <alignment horizontal="center"/>
      <protection locked="0"/>
    </xf>
    <xf numFmtId="0" fontId="18" fillId="0" borderId="0" xfId="0" applyFont="1" applyAlignment="1">
      <alignment horizontal="center" vertical="center"/>
    </xf>
    <xf numFmtId="0" fontId="6" fillId="0" borderId="0" xfId="0" applyFont="1" applyAlignment="1" applyProtection="1">
      <alignment horizontal="center" vertical="center"/>
      <protection locked="0"/>
    </xf>
    <xf numFmtId="0" fontId="25" fillId="5" borderId="73" xfId="0" applyFont="1" applyFill="1" applyBorder="1" applyAlignment="1">
      <alignment horizontal="left" vertical="center" wrapText="1"/>
    </xf>
    <xf numFmtId="0" fontId="25" fillId="5" borderId="72" xfId="0" applyFont="1" applyFill="1" applyBorder="1" applyAlignment="1">
      <alignment horizontal="left" vertical="center" wrapText="1"/>
    </xf>
    <xf numFmtId="0" fontId="25" fillId="5" borderId="71" xfId="0" applyFont="1" applyFill="1" applyBorder="1" applyAlignment="1">
      <alignment horizontal="left" vertical="center" wrapText="1"/>
    </xf>
    <xf numFmtId="0" fontId="43" fillId="0" borderId="47" xfId="0" applyFont="1" applyBorder="1" applyAlignment="1">
      <alignment horizontal="center" vertical="center" wrapText="1"/>
    </xf>
    <xf numFmtId="0" fontId="43" fillId="0" borderId="44"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3" xfId="0" applyFont="1" applyBorder="1" applyAlignment="1">
      <alignment horizontal="center" vertical="center" wrapText="1"/>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2" fillId="2" borderId="34" xfId="5" applyFill="1" applyBorder="1" applyAlignment="1">
      <alignment horizontal="center"/>
    </xf>
    <xf numFmtId="0" fontId="2" fillId="2" borderId="33" xfId="5" applyFill="1" applyBorder="1" applyAlignment="1">
      <alignment horizontal="center"/>
    </xf>
    <xf numFmtId="0" fontId="2" fillId="2" borderId="16" xfId="5" applyFill="1" applyBorder="1" applyAlignment="1">
      <alignment horizontal="center"/>
    </xf>
    <xf numFmtId="0" fontId="2" fillId="2" borderId="41" xfId="5" applyFill="1" applyBorder="1" applyAlignment="1">
      <alignment horizontal="center"/>
    </xf>
    <xf numFmtId="0" fontId="2" fillId="2" borderId="4" xfId="5" applyFill="1" applyBorder="1" applyAlignment="1">
      <alignment horizontal="center"/>
    </xf>
    <xf numFmtId="0" fontId="2" fillId="2" borderId="3" xfId="5" applyFill="1" applyBorder="1" applyAlignment="1">
      <alignment horizontal="center"/>
    </xf>
    <xf numFmtId="0" fontId="2" fillId="2" borderId="27" xfId="5" applyFill="1" applyBorder="1" applyAlignment="1">
      <alignment horizontal="center"/>
    </xf>
    <xf numFmtId="0" fontId="2" fillId="2" borderId="17" xfId="5" applyFill="1" applyBorder="1" applyAlignment="1">
      <alignment horizontal="center"/>
    </xf>
    <xf numFmtId="0" fontId="2" fillId="2" borderId="25" xfId="5" applyFill="1" applyBorder="1" applyAlignment="1">
      <alignment horizontal="center"/>
    </xf>
    <xf numFmtId="0" fontId="15" fillId="2" borderId="34" xfId="5" applyFont="1" applyFill="1" applyBorder="1" applyAlignment="1">
      <alignment horizontal="center" vertical="center"/>
    </xf>
    <xf numFmtId="0" fontId="15" fillId="2" borderId="33" xfId="5" applyFont="1" applyFill="1" applyBorder="1" applyAlignment="1">
      <alignment horizontal="center" vertical="center"/>
    </xf>
    <xf numFmtId="0" fontId="15" fillId="2" borderId="32" xfId="5" applyFont="1" applyFill="1" applyBorder="1" applyAlignment="1">
      <alignment horizontal="center" vertical="center"/>
    </xf>
    <xf numFmtId="0" fontId="15" fillId="2" borderId="41"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40" xfId="5" applyFont="1" applyFill="1" applyBorder="1" applyAlignment="1">
      <alignment horizontal="center" vertical="center"/>
    </xf>
    <xf numFmtId="0" fontId="7" fillId="2" borderId="37" xfId="5" applyFont="1" applyFill="1" applyBorder="1" applyAlignment="1">
      <alignment horizontal="center" vertical="center" wrapText="1"/>
    </xf>
    <xf numFmtId="0" fontId="7" fillId="2" borderId="32" xfId="5" applyFont="1" applyFill="1" applyBorder="1" applyAlignment="1">
      <alignment horizontal="center" vertical="center" wrapText="1"/>
    </xf>
    <xf numFmtId="0" fontId="7" fillId="2" borderId="1" xfId="5" applyFont="1" applyFill="1" applyBorder="1" applyAlignment="1">
      <alignment horizontal="center" vertical="center" wrapText="1"/>
    </xf>
    <xf numFmtId="0" fontId="7" fillId="2" borderId="40" xfId="5" applyFont="1" applyFill="1" applyBorder="1" applyAlignment="1">
      <alignment horizontal="center" vertical="center" wrapText="1"/>
    </xf>
    <xf numFmtId="0" fontId="16" fillId="2" borderId="34" xfId="5" applyFont="1" applyFill="1" applyBorder="1" applyAlignment="1">
      <alignment horizontal="center" vertical="center" wrapText="1"/>
    </xf>
    <xf numFmtId="0" fontId="16" fillId="2" borderId="33" xfId="5" applyFont="1" applyFill="1" applyBorder="1" applyAlignment="1">
      <alignment horizontal="center" vertical="center" wrapText="1"/>
    </xf>
    <xf numFmtId="0" fontId="16" fillId="2" borderId="32" xfId="5" applyFont="1" applyFill="1" applyBorder="1" applyAlignment="1">
      <alignment horizontal="center" vertical="center" wrapText="1"/>
    </xf>
    <xf numFmtId="0" fontId="16" fillId="2" borderId="27" xfId="5" applyFont="1" applyFill="1" applyBorder="1" applyAlignment="1">
      <alignment horizontal="center" vertical="center" wrapText="1"/>
    </xf>
    <xf numFmtId="0" fontId="16" fillId="2" borderId="17" xfId="5" applyFont="1" applyFill="1" applyBorder="1" applyAlignment="1">
      <alignment horizontal="center" vertical="center" wrapText="1"/>
    </xf>
    <xf numFmtId="0" fontId="16" fillId="2" borderId="26" xfId="5" applyFont="1" applyFill="1" applyBorder="1" applyAlignment="1">
      <alignment horizontal="center" vertical="center" wrapText="1"/>
    </xf>
    <xf numFmtId="0" fontId="7" fillId="2" borderId="24" xfId="5" applyFont="1" applyFill="1" applyBorder="1" applyAlignment="1">
      <alignment horizontal="center" vertical="center" wrapText="1"/>
    </xf>
    <xf numFmtId="0" fontId="7" fillId="2" borderId="26" xfId="5" applyFont="1" applyFill="1" applyBorder="1" applyAlignment="1">
      <alignment horizontal="center" vertical="center" wrapText="1"/>
    </xf>
    <xf numFmtId="0" fontId="2" fillId="10" borderId="3" xfId="5" applyFill="1" applyBorder="1" applyAlignment="1">
      <alignment horizontal="center"/>
    </xf>
    <xf numFmtId="0" fontId="2" fillId="10" borderId="2" xfId="5" applyFill="1" applyBorder="1" applyAlignment="1">
      <alignment horizontal="center"/>
    </xf>
    <xf numFmtId="0" fontId="2" fillId="10" borderId="1" xfId="5" applyFill="1" applyBorder="1" applyAlignment="1">
      <alignment horizontal="center"/>
    </xf>
    <xf numFmtId="0" fontId="2" fillId="10" borderId="0" xfId="5" applyFill="1" applyAlignment="1">
      <alignment horizontal="right" vertical="center"/>
    </xf>
    <xf numFmtId="0" fontId="2" fillId="10" borderId="45" xfId="5" applyFill="1" applyBorder="1" applyAlignment="1">
      <alignment horizontal="right" vertical="center"/>
    </xf>
    <xf numFmtId="0" fontId="13" fillId="10" borderId="0" xfId="5" applyFont="1" applyFill="1" applyAlignment="1">
      <alignment horizontal="right"/>
    </xf>
    <xf numFmtId="0" fontId="2" fillId="10" borderId="0" xfId="5" applyFill="1" applyAlignment="1">
      <alignment horizontal="right"/>
    </xf>
    <xf numFmtId="0" fontId="2" fillId="10" borderId="45" xfId="5" applyFill="1" applyBorder="1" applyAlignment="1">
      <alignment horizontal="right"/>
    </xf>
    <xf numFmtId="0" fontId="7" fillId="0" borderId="34" xfId="5" applyFont="1" applyBorder="1" applyAlignment="1">
      <alignment horizontal="center" vertical="center" wrapText="1"/>
    </xf>
    <xf numFmtId="0" fontId="7" fillId="0" borderId="33" xfId="5" applyFont="1" applyBorder="1" applyAlignment="1">
      <alignment horizontal="center" vertical="center" wrapText="1"/>
    </xf>
    <xf numFmtId="0" fontId="2" fillId="0" borderId="41" xfId="5" applyBorder="1" applyAlignment="1">
      <alignment horizontal="left" vertical="center" wrapText="1"/>
    </xf>
    <xf numFmtId="0" fontId="2" fillId="0" borderId="4" xfId="5" applyBorder="1" applyAlignment="1">
      <alignment horizontal="left" vertical="center" wrapText="1"/>
    </xf>
    <xf numFmtId="0" fontId="15" fillId="0" borderId="3" xfId="5" applyFont="1" applyBorder="1" applyAlignment="1">
      <alignment horizontal="center" vertical="center" wrapText="1"/>
    </xf>
    <xf numFmtId="0" fontId="15" fillId="0" borderId="2" xfId="5" applyFont="1" applyBorder="1" applyAlignment="1">
      <alignment horizontal="center" vertical="center" wrapText="1"/>
    </xf>
    <xf numFmtId="0" fontId="15" fillId="0" borderId="1" xfId="5" applyFont="1" applyBorder="1" applyAlignment="1">
      <alignment horizontal="center" vertical="center" wrapText="1"/>
    </xf>
    <xf numFmtId="0" fontId="9" fillId="5" borderId="83" xfId="5" applyFont="1" applyFill="1" applyBorder="1" applyAlignment="1">
      <alignment horizontal="left" vertical="center"/>
    </xf>
    <xf numFmtId="0" fontId="9" fillId="5" borderId="80" xfId="5" applyFont="1" applyFill="1" applyBorder="1" applyAlignment="1">
      <alignment horizontal="left" vertical="center"/>
    </xf>
    <xf numFmtId="0" fontId="9" fillId="5" borderId="84" xfId="5" applyFont="1" applyFill="1" applyBorder="1" applyAlignment="1">
      <alignment horizontal="left" vertical="center"/>
    </xf>
    <xf numFmtId="0" fontId="2" fillId="10" borderId="23" xfId="5" applyFill="1" applyBorder="1" applyAlignment="1">
      <alignment horizontal="center" wrapText="1"/>
    </xf>
    <xf numFmtId="0" fontId="2" fillId="10" borderId="5" xfId="5" applyFill="1" applyBorder="1" applyAlignment="1">
      <alignment horizontal="center" wrapText="1"/>
    </xf>
    <xf numFmtId="0" fontId="2" fillId="10" borderId="22" xfId="5" applyFill="1" applyBorder="1" applyAlignment="1">
      <alignment horizontal="center" wrapText="1"/>
    </xf>
    <xf numFmtId="0" fontId="2" fillId="10" borderId="23" xfId="5" applyFill="1" applyBorder="1" applyAlignment="1">
      <alignment horizontal="center"/>
    </xf>
    <xf numFmtId="0" fontId="2" fillId="10" borderId="22" xfId="5" applyFill="1" applyBorder="1" applyAlignment="1">
      <alignment horizontal="center"/>
    </xf>
    <xf numFmtId="0" fontId="2" fillId="10" borderId="46" xfId="5" applyFill="1" applyBorder="1" applyAlignment="1">
      <alignment horizontal="right"/>
    </xf>
    <xf numFmtId="0" fontId="2" fillId="0" borderId="27" xfId="5" applyBorder="1" applyAlignment="1">
      <alignment horizontal="left" vertical="center" wrapText="1"/>
    </xf>
    <xf numFmtId="0" fontId="2" fillId="0" borderId="17" xfId="5" applyBorder="1" applyAlignment="1">
      <alignment horizontal="left" vertical="center" wrapText="1"/>
    </xf>
    <xf numFmtId="0" fontId="2" fillId="0" borderId="3" xfId="5" applyBorder="1" applyAlignment="1">
      <alignment horizontal="left" vertical="center" wrapText="1"/>
    </xf>
    <xf numFmtId="0" fontId="2" fillId="0" borderId="2" xfId="5" applyBorder="1" applyAlignment="1">
      <alignment horizontal="left" vertical="center" wrapText="1"/>
    </xf>
    <xf numFmtId="0" fontId="2" fillId="0" borderId="1" xfId="5" applyBorder="1" applyAlignment="1">
      <alignment horizontal="left" vertical="center" wrapText="1"/>
    </xf>
    <xf numFmtId="0" fontId="7" fillId="5" borderId="21" xfId="5" applyFont="1" applyFill="1" applyBorder="1" applyAlignment="1">
      <alignment horizontal="left"/>
    </xf>
    <xf numFmtId="0" fontId="2" fillId="0" borderId="42" xfId="5" applyBorder="1" applyAlignment="1">
      <alignment horizontal="left" vertical="center" wrapText="1"/>
    </xf>
    <xf numFmtId="0" fontId="7" fillId="2" borderId="32" xfId="5" applyFont="1" applyFill="1" applyBorder="1" applyAlignment="1">
      <alignment horizontal="center" vertical="center"/>
    </xf>
    <xf numFmtId="0" fontId="7" fillId="2" borderId="26" xfId="5" applyFont="1" applyFill="1" applyBorder="1" applyAlignment="1">
      <alignment horizontal="center" vertical="center"/>
    </xf>
    <xf numFmtId="0" fontId="2" fillId="10" borderId="4" xfId="5" applyFill="1" applyBorder="1" applyAlignment="1">
      <alignment horizontal="left"/>
    </xf>
    <xf numFmtId="0" fontId="2" fillId="7" borderId="4" xfId="5" applyFill="1" applyBorder="1" applyAlignment="1">
      <alignment horizontal="left"/>
    </xf>
    <xf numFmtId="0" fontId="7" fillId="2" borderId="34" xfId="5" applyFont="1" applyFill="1" applyBorder="1" applyAlignment="1">
      <alignment horizontal="center" vertical="center"/>
    </xf>
    <xf numFmtId="0" fontId="7" fillId="2" borderId="3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12" xfId="5" applyFont="1" applyFill="1" applyBorder="1" applyAlignment="1">
      <alignment horizontal="center" vertical="center"/>
    </xf>
    <xf numFmtId="0" fontId="7" fillId="2" borderId="29" xfId="5" applyFont="1" applyFill="1" applyBorder="1" applyAlignment="1">
      <alignment horizontal="center" vertical="center"/>
    </xf>
    <xf numFmtId="0" fontId="7" fillId="2" borderId="18" xfId="5" applyFont="1" applyFill="1" applyBorder="1" applyAlignment="1">
      <alignment horizontal="center" vertical="center"/>
    </xf>
    <xf numFmtId="0" fontId="7" fillId="2" borderId="28" xfId="5" applyFont="1" applyFill="1" applyBorder="1" applyAlignment="1">
      <alignment horizontal="center" vertical="center"/>
    </xf>
    <xf numFmtId="0" fontId="7" fillId="2" borderId="35" xfId="5" applyFont="1" applyFill="1" applyBorder="1" applyAlignment="1">
      <alignment horizontal="center" vertical="center"/>
    </xf>
    <xf numFmtId="0" fontId="7" fillId="2" borderId="13" xfId="5" applyFont="1" applyFill="1" applyBorder="1" applyAlignment="1">
      <alignment horizontal="center" vertical="center"/>
    </xf>
    <xf numFmtId="0" fontId="7" fillId="2" borderId="27" xfId="5" applyFont="1" applyFill="1" applyBorder="1" applyAlignment="1">
      <alignment horizontal="center" vertical="center"/>
    </xf>
    <xf numFmtId="0" fontId="7" fillId="2" borderId="17" xfId="5" applyFont="1" applyFill="1" applyBorder="1" applyAlignment="1">
      <alignment horizontal="center" vertical="center"/>
    </xf>
    <xf numFmtId="0" fontId="2" fillId="7" borderId="4" xfId="0" applyFont="1" applyFill="1" applyBorder="1" applyAlignment="1">
      <alignment horizontal="left" wrapText="1"/>
    </xf>
    <xf numFmtId="0" fontId="0" fillId="7" borderId="4" xfId="0" applyFill="1" applyBorder="1" applyAlignment="1">
      <alignment horizontal="left"/>
    </xf>
    <xf numFmtId="0" fontId="8" fillId="4" borderId="13" xfId="5" applyFont="1" applyFill="1" applyBorder="1" applyAlignment="1">
      <alignment horizontal="right"/>
    </xf>
    <xf numFmtId="0" fontId="8" fillId="4" borderId="5" xfId="5" applyFont="1" applyFill="1" applyBorder="1" applyAlignment="1">
      <alignment horizontal="right"/>
    </xf>
    <xf numFmtId="0" fontId="7" fillId="5" borderId="0" xfId="5" applyFont="1" applyFill="1" applyAlignment="1">
      <alignment horizontal="left"/>
    </xf>
    <xf numFmtId="0" fontId="7" fillId="2" borderId="6" xfId="5" applyFont="1" applyFill="1" applyBorder="1" applyAlignment="1">
      <alignment horizontal="center" vertical="center" wrapText="1"/>
    </xf>
    <xf numFmtId="0" fontId="7" fillId="2" borderId="36" xfId="5" applyFont="1" applyFill="1" applyBorder="1" applyAlignment="1">
      <alignment horizontal="center" vertical="center" wrapText="1"/>
    </xf>
    <xf numFmtId="0" fontId="7" fillId="2" borderId="37" xfId="5" applyFont="1" applyFill="1" applyBorder="1" applyAlignment="1">
      <alignment horizontal="center" vertical="center"/>
    </xf>
    <xf numFmtId="0" fontId="7" fillId="2" borderId="24" xfId="5" applyFont="1" applyFill="1" applyBorder="1" applyAlignment="1">
      <alignment horizontal="center" vertical="center"/>
    </xf>
    <xf numFmtId="0" fontId="11" fillId="2" borderId="0" xfId="5" applyFont="1" applyFill="1" applyAlignment="1">
      <alignment horizontal="left" vertical="center" wrapText="1"/>
    </xf>
    <xf numFmtId="0" fontId="7" fillId="2" borderId="18" xfId="5" applyFont="1" applyFill="1" applyBorder="1" applyAlignment="1">
      <alignment horizontal="center" vertical="center" wrapText="1"/>
    </xf>
    <xf numFmtId="0" fontId="7" fillId="2" borderId="28" xfId="5" applyFont="1" applyFill="1" applyBorder="1" applyAlignment="1">
      <alignment horizontal="center" vertical="center" wrapText="1"/>
    </xf>
    <xf numFmtId="0" fontId="2" fillId="7" borderId="3" xfId="5" applyFill="1" applyBorder="1" applyAlignment="1">
      <alignment horizontal="left"/>
    </xf>
    <xf numFmtId="0" fontId="2" fillId="0" borderId="1" xfId="5" applyBorder="1"/>
    <xf numFmtId="0" fontId="2" fillId="7" borderId="1" xfId="5" applyFill="1" applyBorder="1" applyAlignment="1">
      <alignment horizontal="left"/>
    </xf>
    <xf numFmtId="0" fontId="7" fillId="2" borderId="11" xfId="5" applyFont="1" applyFill="1" applyBorder="1" applyAlignment="1">
      <alignment horizontal="center" vertical="center"/>
    </xf>
    <xf numFmtId="0" fontId="7" fillId="2" borderId="10" xfId="5" applyFont="1" applyFill="1" applyBorder="1" applyAlignment="1">
      <alignment horizontal="center" vertical="center"/>
    </xf>
    <xf numFmtId="0" fontId="7" fillId="2" borderId="31" xfId="5" applyFont="1" applyFill="1" applyBorder="1" applyAlignment="1">
      <alignment horizontal="center" vertical="center"/>
    </xf>
    <xf numFmtId="0" fontId="7" fillId="2" borderId="5" xfId="5" applyFont="1" applyFill="1" applyBorder="1" applyAlignment="1">
      <alignment horizontal="center" vertical="center"/>
    </xf>
    <xf numFmtId="0" fontId="7" fillId="2" borderId="30" xfId="5" applyFont="1" applyFill="1" applyBorder="1" applyAlignment="1">
      <alignment horizontal="center" vertical="center"/>
    </xf>
    <xf numFmtId="0" fontId="2" fillId="10" borderId="17" xfId="5" applyFill="1" applyBorder="1" applyAlignment="1">
      <alignment horizontal="left"/>
    </xf>
    <xf numFmtId="0" fontId="10" fillId="3" borderId="3" xfId="5" applyFont="1" applyFill="1" applyBorder="1" applyAlignment="1">
      <alignment horizontal="right"/>
    </xf>
    <xf numFmtId="0" fontId="10" fillId="3" borderId="2" xfId="5" applyFont="1" applyFill="1" applyBorder="1" applyAlignment="1">
      <alignment horizontal="right"/>
    </xf>
    <xf numFmtId="0" fontId="9" fillId="8" borderId="20" xfId="5" applyFont="1" applyFill="1" applyBorder="1" applyAlignment="1">
      <alignment horizontal="left" vertical="center"/>
    </xf>
    <xf numFmtId="0" fontId="9" fillId="8" borderId="14" xfId="5" applyFont="1" applyFill="1" applyBorder="1" applyAlignment="1">
      <alignment horizontal="left" vertical="center"/>
    </xf>
    <xf numFmtId="0" fontId="2" fillId="0" borderId="4" xfId="5" applyBorder="1" applyAlignment="1">
      <alignment horizontal="left"/>
    </xf>
    <xf numFmtId="0" fontId="2" fillId="0" borderId="3" xfId="5" applyBorder="1" applyAlignment="1">
      <alignment horizontal="left"/>
    </xf>
    <xf numFmtId="0" fontId="2" fillId="0" borderId="2" xfId="5" applyBorder="1" applyAlignment="1">
      <alignment horizontal="left"/>
    </xf>
    <xf numFmtId="0" fontId="2" fillId="0" borderId="1" xfId="5" applyBorder="1" applyAlignment="1">
      <alignment horizontal="left"/>
    </xf>
    <xf numFmtId="0" fontId="2" fillId="4" borderId="3" xfId="5" applyFill="1" applyBorder="1" applyAlignment="1">
      <alignment horizontal="left"/>
    </xf>
    <xf numFmtId="0" fontId="2" fillId="4" borderId="2" xfId="5" applyFill="1" applyBorder="1" applyAlignment="1">
      <alignment horizontal="left"/>
    </xf>
    <xf numFmtId="0" fontId="8" fillId="4" borderId="2" xfId="5" applyFont="1" applyFill="1" applyBorder="1" applyAlignment="1">
      <alignment horizontal="right"/>
    </xf>
    <xf numFmtId="0" fontId="9" fillId="8" borderId="19" xfId="5" applyFont="1" applyFill="1" applyBorder="1" applyAlignment="1">
      <alignment horizontal="left" vertical="center"/>
    </xf>
    <xf numFmtId="0" fontId="9" fillId="8" borderId="0" xfId="5" applyFont="1" applyFill="1" applyAlignment="1">
      <alignment horizontal="left" vertical="center"/>
    </xf>
    <xf numFmtId="0" fontId="2" fillId="0" borderId="17" xfId="5" applyBorder="1" applyAlignment="1">
      <alignment horizontal="left"/>
    </xf>
    <xf numFmtId="0" fontId="7" fillId="2" borderId="15" xfId="5" applyFont="1" applyFill="1" applyBorder="1" applyAlignment="1">
      <alignment horizontal="center" vertical="center"/>
    </xf>
    <xf numFmtId="168" fontId="0" fillId="5" borderId="3" xfId="6" applyFont="1" applyFill="1" applyBorder="1" applyAlignment="1"/>
    <xf numFmtId="168" fontId="0" fillId="5" borderId="1" xfId="6" applyFont="1" applyFill="1" applyBorder="1" applyAlignment="1"/>
    <xf numFmtId="0" fontId="2" fillId="0" borderId="14" xfId="5" applyBorder="1" applyAlignment="1">
      <alignment horizontal="center"/>
    </xf>
    <xf numFmtId="0" fontId="8" fillId="4" borderId="13" xfId="5" applyFont="1" applyFill="1" applyBorder="1" applyAlignment="1">
      <alignment horizontal="left"/>
    </xf>
    <xf numFmtId="169" fontId="2" fillId="5" borderId="4" xfId="5" applyNumberFormat="1" applyFill="1" applyBorder="1" applyAlignment="1">
      <alignment horizontal="center"/>
    </xf>
    <xf numFmtId="166" fontId="0" fillId="5" borderId="4" xfId="6" applyNumberFormat="1" applyFont="1" applyFill="1" applyBorder="1" applyAlignment="1">
      <alignment horizontal="center"/>
    </xf>
    <xf numFmtId="168" fontId="0" fillId="5" borderId="4" xfId="6" applyFont="1" applyFill="1" applyBorder="1" applyAlignment="1">
      <alignment horizontal="center"/>
    </xf>
    <xf numFmtId="9" fontId="2" fillId="5" borderId="4" xfId="5" applyNumberFormat="1" applyFill="1" applyBorder="1" applyAlignment="1">
      <alignment horizontal="center"/>
    </xf>
    <xf numFmtId="0" fontId="2" fillId="5" borderId="4" xfId="5" applyFill="1" applyBorder="1" applyAlignment="1">
      <alignment horizontal="center"/>
    </xf>
    <xf numFmtId="0" fontId="5" fillId="4" borderId="2" xfId="5" applyFont="1" applyFill="1" applyBorder="1" applyAlignment="1">
      <alignment horizontal="right"/>
    </xf>
    <xf numFmtId="0" fontId="5" fillId="3" borderId="2" xfId="5" applyFont="1" applyFill="1" applyBorder="1" applyAlignment="1">
      <alignment horizontal="right"/>
    </xf>
    <xf numFmtId="0" fontId="7" fillId="5" borderId="3" xfId="5" applyFont="1" applyFill="1" applyBorder="1" applyAlignment="1">
      <alignment horizontal="left"/>
    </xf>
    <xf numFmtId="0" fontId="7" fillId="5" borderId="2" xfId="5" applyFont="1" applyFill="1" applyBorder="1" applyAlignment="1">
      <alignment horizontal="left"/>
    </xf>
    <xf numFmtId="0" fontId="7" fillId="5" borderId="1" xfId="5" applyFont="1" applyFill="1" applyBorder="1" applyAlignment="1">
      <alignment horizontal="left"/>
    </xf>
    <xf numFmtId="168" fontId="3" fillId="3" borderId="2" xfId="5" applyNumberFormat="1" applyFont="1" applyFill="1" applyBorder="1" applyAlignment="1">
      <alignment horizontal="center"/>
    </xf>
    <xf numFmtId="168" fontId="3" fillId="3" borderId="1" xfId="5" applyNumberFormat="1" applyFont="1" applyFill="1" applyBorder="1" applyAlignment="1">
      <alignment horizontal="center"/>
    </xf>
    <xf numFmtId="168" fontId="2" fillId="5" borderId="4" xfId="6" applyFont="1" applyFill="1" applyBorder="1" applyAlignment="1">
      <alignment horizontal="center"/>
    </xf>
    <xf numFmtId="168" fontId="34" fillId="10" borderId="0" xfId="5" applyNumberFormat="1" applyFont="1" applyFill="1" applyAlignment="1">
      <alignment horizontal="center"/>
    </xf>
    <xf numFmtId="10" fontId="0" fillId="0" borderId="4" xfId="7" applyNumberFormat="1" applyFont="1" applyBorder="1" applyAlignment="1">
      <alignment horizontal="center" vertical="center"/>
    </xf>
    <xf numFmtId="168" fontId="0" fillId="0" borderId="4" xfId="2" applyFont="1" applyBorder="1" applyAlignment="1">
      <alignment horizontal="center" vertical="center"/>
    </xf>
    <xf numFmtId="175" fontId="33" fillId="0" borderId="3" xfId="0" applyNumberFormat="1" applyFont="1" applyBorder="1" applyAlignment="1">
      <alignment horizontal="left" vertical="center" wrapText="1"/>
    </xf>
    <xf numFmtId="175" fontId="33" fillId="0" borderId="2" xfId="0" applyNumberFormat="1" applyFont="1" applyBorder="1" applyAlignment="1">
      <alignment horizontal="left" vertical="center" wrapText="1"/>
    </xf>
    <xf numFmtId="175" fontId="33" fillId="0" borderId="1" xfId="0" applyNumberFormat="1" applyFont="1" applyBorder="1" applyAlignment="1">
      <alignment horizontal="left" vertical="center" wrapText="1"/>
    </xf>
    <xf numFmtId="49" fontId="33" fillId="0" borderId="3" xfId="0" applyNumberFormat="1" applyFont="1" applyBorder="1" applyAlignment="1">
      <alignment horizontal="left" vertical="center" wrapText="1"/>
    </xf>
    <xf numFmtId="49" fontId="33" fillId="0" borderId="2" xfId="0" applyNumberFormat="1" applyFont="1" applyBorder="1" applyAlignment="1">
      <alignment horizontal="left" vertical="center" wrapText="1"/>
    </xf>
    <xf numFmtId="49" fontId="33" fillId="0" borderId="1" xfId="0" applyNumberFormat="1" applyFont="1" applyBorder="1" applyAlignment="1">
      <alignment horizontal="left" vertical="center" wrapText="1"/>
    </xf>
    <xf numFmtId="0" fontId="15" fillId="0" borderId="3" xfId="5" applyFont="1" applyBorder="1" applyAlignment="1">
      <alignment horizontal="left" vertical="center" wrapText="1"/>
    </xf>
    <xf numFmtId="0" fontId="15" fillId="0" borderId="2" xfId="5" applyFont="1" applyBorder="1" applyAlignment="1">
      <alignment horizontal="left" vertical="center" wrapText="1"/>
    </xf>
    <xf numFmtId="0" fontId="15" fillId="0" borderId="1" xfId="5" applyFont="1" applyBorder="1" applyAlignment="1">
      <alignment horizontal="left" vertical="center" wrapText="1"/>
    </xf>
    <xf numFmtId="0" fontId="13" fillId="11" borderId="0" xfId="5" applyFont="1" applyFill="1" applyAlignment="1">
      <alignment horizontal="right"/>
    </xf>
    <xf numFmtId="0" fontId="2" fillId="11" borderId="0" xfId="5" applyFill="1" applyAlignment="1">
      <alignment horizontal="right"/>
    </xf>
    <xf numFmtId="0" fontId="2" fillId="11" borderId="45" xfId="5" applyFill="1" applyBorder="1" applyAlignment="1">
      <alignment horizontal="right"/>
    </xf>
    <xf numFmtId="0" fontId="9" fillId="5" borderId="44" xfId="5" applyFont="1" applyFill="1" applyBorder="1" applyAlignment="1">
      <alignment horizontal="center" vertical="center"/>
    </xf>
    <xf numFmtId="0" fontId="2" fillId="6" borderId="41" xfId="5" applyFill="1" applyBorder="1" applyAlignment="1">
      <alignment horizontal="left" vertical="center" wrapText="1"/>
    </xf>
    <xf numFmtId="0" fontId="2" fillId="6" borderId="4" xfId="5" applyFill="1" applyBorder="1" applyAlignment="1">
      <alignment horizontal="left" vertical="center" wrapText="1"/>
    </xf>
    <xf numFmtId="0" fontId="2" fillId="11" borderId="23" xfId="5" applyFill="1" applyBorder="1" applyAlignment="1">
      <alignment horizontal="center" wrapText="1"/>
    </xf>
    <xf numFmtId="0" fontId="2" fillId="11" borderId="5" xfId="5" applyFill="1" applyBorder="1" applyAlignment="1">
      <alignment horizontal="center" wrapText="1"/>
    </xf>
    <xf numFmtId="0" fontId="2" fillId="11" borderId="22" xfId="5" applyFill="1" applyBorder="1" applyAlignment="1">
      <alignment horizontal="center" wrapText="1"/>
    </xf>
    <xf numFmtId="0" fontId="2" fillId="11" borderId="23" xfId="5" applyFill="1" applyBorder="1" applyAlignment="1">
      <alignment horizontal="center"/>
    </xf>
    <xf numFmtId="0" fontId="2" fillId="11" borderId="22" xfId="5" applyFill="1" applyBorder="1" applyAlignment="1">
      <alignment horizontal="center"/>
    </xf>
    <xf numFmtId="0" fontId="2" fillId="11" borderId="3" xfId="5" applyFill="1" applyBorder="1" applyAlignment="1">
      <alignment horizontal="center"/>
    </xf>
    <xf numFmtId="0" fontId="2" fillId="11" borderId="2" xfId="5" applyFill="1" applyBorder="1" applyAlignment="1">
      <alignment horizontal="center"/>
    </xf>
    <xf numFmtId="0" fontId="2" fillId="11" borderId="1" xfId="5" applyFill="1" applyBorder="1" applyAlignment="1">
      <alignment horizontal="center"/>
    </xf>
    <xf numFmtId="0" fontId="2" fillId="11" borderId="46" xfId="5" applyFill="1" applyBorder="1" applyAlignment="1">
      <alignment horizontal="right"/>
    </xf>
    <xf numFmtId="0" fontId="2" fillId="11" borderId="0" xfId="5" applyFill="1" applyAlignment="1">
      <alignment horizontal="right" vertical="center"/>
    </xf>
    <xf numFmtId="0" fontId="2" fillId="11" borderId="45" xfId="5" applyFill="1" applyBorder="1" applyAlignment="1">
      <alignment horizontal="right" vertical="center"/>
    </xf>
    <xf numFmtId="0" fontId="2" fillId="6" borderId="27" xfId="5" applyFill="1" applyBorder="1" applyAlignment="1">
      <alignment horizontal="left" vertical="center" wrapText="1"/>
    </xf>
    <xf numFmtId="0" fontId="2" fillId="6" borderId="17" xfId="5" applyFill="1" applyBorder="1" applyAlignment="1">
      <alignment horizontal="left" vertical="center" wrapText="1"/>
    </xf>
    <xf numFmtId="0" fontId="2" fillId="6" borderId="3" xfId="5" applyFill="1" applyBorder="1" applyAlignment="1">
      <alignment horizontal="left" vertical="center" wrapText="1"/>
    </xf>
    <xf numFmtId="0" fontId="2" fillId="6" borderId="2" xfId="5" applyFill="1" applyBorder="1" applyAlignment="1">
      <alignment horizontal="left" vertical="center" wrapText="1"/>
    </xf>
    <xf numFmtId="0" fontId="2" fillId="6" borderId="1" xfId="5" applyFill="1" applyBorder="1" applyAlignment="1">
      <alignment horizontal="left" vertical="center" wrapText="1"/>
    </xf>
    <xf numFmtId="0" fontId="10" fillId="12" borderId="3" xfId="5" applyFont="1" applyFill="1" applyBorder="1" applyAlignment="1">
      <alignment horizontal="right"/>
    </xf>
    <xf numFmtId="0" fontId="10" fillId="12" borderId="2" xfId="5" applyFont="1" applyFill="1" applyBorder="1" applyAlignment="1">
      <alignment horizontal="right"/>
    </xf>
    <xf numFmtId="0" fontId="9" fillId="13" borderId="87" xfId="5" applyFont="1" applyFill="1" applyBorder="1" applyAlignment="1">
      <alignment horizontal="center" vertical="center"/>
    </xf>
    <xf numFmtId="0" fontId="9" fillId="13" borderId="88" xfId="5" applyFont="1" applyFill="1" applyBorder="1" applyAlignment="1">
      <alignment horizontal="center" vertical="center"/>
    </xf>
    <xf numFmtId="0" fontId="9" fillId="13" borderId="89" xfId="5" applyFont="1" applyFill="1" applyBorder="1" applyAlignment="1">
      <alignment horizontal="center" vertical="center"/>
    </xf>
    <xf numFmtId="0" fontId="2" fillId="6" borderId="42" xfId="5" applyFill="1" applyBorder="1" applyAlignment="1">
      <alignment horizontal="left" vertical="center" wrapText="1"/>
    </xf>
    <xf numFmtId="0" fontId="38" fillId="0" borderId="34" xfId="5" applyFont="1" applyBorder="1" applyAlignment="1">
      <alignment horizontal="center" vertical="center"/>
    </xf>
    <xf numFmtId="0" fontId="38" fillId="0" borderId="33" xfId="5" applyFont="1" applyBorder="1" applyAlignment="1">
      <alignment horizontal="center" vertical="center"/>
    </xf>
    <xf numFmtId="0" fontId="38" fillId="0" borderId="16" xfId="5" applyFont="1" applyBorder="1" applyAlignment="1">
      <alignment horizontal="center" vertical="center"/>
    </xf>
    <xf numFmtId="0" fontId="7" fillId="0" borderId="12" xfId="5" applyFont="1" applyBorder="1" applyAlignment="1">
      <alignment horizontal="center" vertical="center"/>
    </xf>
    <xf numFmtId="0" fontId="7" fillId="0" borderId="29" xfId="5" applyFont="1" applyBorder="1" applyAlignment="1">
      <alignment horizontal="center" vertical="center"/>
    </xf>
    <xf numFmtId="0" fontId="7" fillId="0" borderId="18" xfId="5" applyFont="1" applyBorder="1" applyAlignment="1">
      <alignment horizontal="center" vertical="center"/>
    </xf>
    <xf numFmtId="0" fontId="7" fillId="0" borderId="28" xfId="5" applyFont="1" applyBorder="1" applyAlignment="1">
      <alignment horizontal="center" vertical="center"/>
    </xf>
    <xf numFmtId="0" fontId="7" fillId="0" borderId="35" xfId="5" applyFont="1" applyBorder="1" applyAlignment="1">
      <alignment horizontal="center" vertical="center"/>
    </xf>
    <xf numFmtId="0" fontId="7" fillId="0" borderId="13" xfId="5" applyFont="1" applyBorder="1" applyAlignment="1">
      <alignment horizontal="center" vertical="center"/>
    </xf>
    <xf numFmtId="0" fontId="7" fillId="0" borderId="34" xfId="5" applyFont="1" applyBorder="1" applyAlignment="1">
      <alignment horizontal="center" vertical="center"/>
    </xf>
    <xf numFmtId="0" fontId="7" fillId="0" borderId="27" xfId="5" applyFont="1" applyBorder="1" applyAlignment="1">
      <alignment horizontal="center" vertical="center"/>
    </xf>
    <xf numFmtId="0" fontId="7" fillId="0" borderId="33" xfId="5" applyFont="1" applyBorder="1" applyAlignment="1">
      <alignment horizontal="center" vertical="center"/>
    </xf>
    <xf numFmtId="0" fontId="7" fillId="0" borderId="17" xfId="5" applyFont="1" applyBorder="1" applyAlignment="1">
      <alignment horizontal="center" vertical="center"/>
    </xf>
    <xf numFmtId="0" fontId="7" fillId="0" borderId="32" xfId="5" applyFont="1" applyBorder="1" applyAlignment="1">
      <alignment horizontal="center" vertical="center"/>
    </xf>
    <xf numFmtId="0" fontId="7" fillId="0" borderId="26" xfId="5" applyFont="1" applyBorder="1" applyAlignment="1">
      <alignment horizontal="center" vertical="center"/>
    </xf>
    <xf numFmtId="0" fontId="2" fillId="0" borderId="27" xfId="5" applyBorder="1" applyAlignment="1">
      <alignment horizontal="center"/>
    </xf>
    <xf numFmtId="0" fontId="2" fillId="0" borderId="17" xfId="5" applyBorder="1" applyAlignment="1">
      <alignment horizontal="center"/>
    </xf>
    <xf numFmtId="0" fontId="7" fillId="14" borderId="3" xfId="5" applyFont="1" applyFill="1" applyBorder="1" applyAlignment="1">
      <alignment horizontal="left"/>
    </xf>
    <xf numFmtId="0" fontId="7" fillId="14" borderId="1" xfId="5" applyFont="1" applyFill="1" applyBorder="1" applyAlignment="1">
      <alignment horizontal="left"/>
    </xf>
    <xf numFmtId="0" fontId="2" fillId="14" borderId="3" xfId="5" applyFill="1" applyBorder="1" applyAlignment="1">
      <alignment horizontal="center"/>
    </xf>
    <xf numFmtId="0" fontId="2" fillId="14" borderId="1" xfId="5" applyFill="1" applyBorder="1" applyAlignment="1">
      <alignment horizontal="center"/>
    </xf>
    <xf numFmtId="0" fontId="2" fillId="14" borderId="4" xfId="5" applyFill="1" applyBorder="1" applyAlignment="1">
      <alignment horizontal="left"/>
    </xf>
    <xf numFmtId="0" fontId="2" fillId="14" borderId="4" xfId="5" applyFill="1" applyBorder="1" applyAlignment="1">
      <alignment horizontal="left" wrapText="1"/>
    </xf>
    <xf numFmtId="0" fontId="5" fillId="13" borderId="3" xfId="5" applyFont="1" applyFill="1" applyBorder="1" applyAlignment="1">
      <alignment horizontal="right"/>
    </xf>
    <xf numFmtId="0" fontId="5" fillId="13" borderId="2" xfId="5" applyFont="1" applyFill="1" applyBorder="1" applyAlignment="1">
      <alignment horizontal="right"/>
    </xf>
    <xf numFmtId="0" fontId="10" fillId="0" borderId="13" xfId="5" applyFont="1" applyBorder="1" applyAlignment="1">
      <alignment horizontal="center"/>
    </xf>
    <xf numFmtId="0" fontId="2" fillId="14" borderId="17" xfId="5" applyFill="1" applyBorder="1" applyAlignment="1">
      <alignment horizontal="left"/>
    </xf>
    <xf numFmtId="0" fontId="2" fillId="14" borderId="2" xfId="5" applyFill="1" applyBorder="1"/>
    <xf numFmtId="0" fontId="2" fillId="14" borderId="1" xfId="5" applyFill="1" applyBorder="1"/>
    <xf numFmtId="0" fontId="2" fillId="14" borderId="3" xfId="5" applyFill="1" applyBorder="1" applyAlignment="1">
      <alignment horizontal="left"/>
    </xf>
    <xf numFmtId="0" fontId="2" fillId="14" borderId="2" xfId="5" applyFill="1" applyBorder="1" applyAlignment="1">
      <alignment horizontal="left"/>
    </xf>
    <xf numFmtId="0" fontId="2" fillId="14" borderId="1" xfId="5" applyFill="1" applyBorder="1" applyAlignment="1">
      <alignment horizontal="left"/>
    </xf>
    <xf numFmtId="0" fontId="5" fillId="4" borderId="3" xfId="5" applyFont="1" applyFill="1" applyBorder="1" applyAlignment="1">
      <alignment horizontal="right"/>
    </xf>
    <xf numFmtId="10" fontId="0" fillId="0" borderId="3" xfId="10" applyNumberFormat="1" applyFont="1" applyBorder="1" applyAlignment="1">
      <alignment horizontal="center" vertical="center"/>
    </xf>
    <xf numFmtId="10" fontId="0" fillId="0" borderId="1" xfId="10" applyNumberFormat="1" applyFont="1" applyBorder="1" applyAlignment="1">
      <alignment horizontal="center" vertical="center"/>
    </xf>
    <xf numFmtId="168" fontId="0" fillId="0" borderId="4" xfId="6" applyFont="1" applyBorder="1" applyAlignment="1">
      <alignment horizontal="center" vertical="center"/>
    </xf>
    <xf numFmtId="49" fontId="33" fillId="0" borderId="3" xfId="5" applyNumberFormat="1" applyFont="1" applyBorder="1" applyAlignment="1">
      <alignment horizontal="left" vertical="center" wrapText="1"/>
    </xf>
    <xf numFmtId="49" fontId="33" fillId="0" borderId="2" xfId="5" applyNumberFormat="1" applyFont="1" applyBorder="1" applyAlignment="1">
      <alignment horizontal="left" vertical="center" wrapText="1"/>
    </xf>
    <xf numFmtId="49" fontId="33" fillId="0" borderId="1" xfId="5" applyNumberFormat="1" applyFont="1" applyBorder="1" applyAlignment="1">
      <alignment horizontal="left" vertical="center" wrapText="1"/>
    </xf>
    <xf numFmtId="10" fontId="2" fillId="2" borderId="3" xfId="10" applyNumberFormat="1" applyFont="1" applyFill="1" applyBorder="1" applyAlignment="1">
      <alignment horizontal="center"/>
    </xf>
    <xf numFmtId="10" fontId="2" fillId="2" borderId="1" xfId="10" applyNumberFormat="1" applyFont="1" applyFill="1" applyBorder="1" applyAlignment="1">
      <alignment horizontal="center"/>
    </xf>
    <xf numFmtId="0" fontId="39" fillId="0" borderId="3" xfId="5" applyFont="1" applyBorder="1" applyAlignment="1">
      <alignment horizontal="left"/>
    </xf>
    <xf numFmtId="0" fontId="39" fillId="0" borderId="2" xfId="5" applyFont="1" applyBorder="1" applyAlignment="1">
      <alignment horizontal="left"/>
    </xf>
    <xf numFmtId="0" fontId="39" fillId="0" borderId="1" xfId="5" applyFont="1" applyBorder="1" applyAlignment="1">
      <alignment horizontal="left"/>
    </xf>
    <xf numFmtId="10" fontId="2" fillId="5" borderId="4" xfId="5" applyNumberFormat="1" applyFill="1" applyBorder="1" applyAlignment="1">
      <alignment horizontal="center"/>
    </xf>
    <xf numFmtId="0" fontId="39" fillId="0" borderId="4" xfId="5" applyFont="1" applyBorder="1" applyAlignment="1">
      <alignment horizontal="left"/>
    </xf>
    <xf numFmtId="0" fontId="5" fillId="12" borderId="3" xfId="5" applyFont="1" applyFill="1" applyBorder="1" applyAlignment="1">
      <alignment horizontal="right"/>
    </xf>
    <xf numFmtId="0" fontId="5" fillId="12" borderId="2" xfId="5" applyFont="1" applyFill="1" applyBorder="1" applyAlignment="1">
      <alignment horizontal="right"/>
    </xf>
    <xf numFmtId="168" fontId="40" fillId="16" borderId="2" xfId="5" applyNumberFormat="1" applyFont="1" applyFill="1" applyBorder="1" applyAlignment="1">
      <alignment horizontal="center"/>
    </xf>
    <xf numFmtId="168" fontId="40" fillId="16" borderId="1" xfId="5" applyNumberFormat="1" applyFont="1" applyFill="1" applyBorder="1" applyAlignment="1">
      <alignment horizontal="center"/>
    </xf>
    <xf numFmtId="9" fontId="2" fillId="2" borderId="0" xfId="5" applyNumberFormat="1" applyFill="1" applyAlignment="1">
      <alignment horizontal="center"/>
    </xf>
    <xf numFmtId="0" fontId="2" fillId="2" borderId="0" xfId="5" applyFill="1" applyAlignment="1">
      <alignment horizontal="center"/>
    </xf>
    <xf numFmtId="0" fontId="8" fillId="13" borderId="3" xfId="5" applyFont="1" applyFill="1" applyBorder="1" applyAlignment="1">
      <alignment horizontal="left"/>
    </xf>
    <xf numFmtId="0" fontId="8" fillId="13" borderId="2" xfId="5" applyFont="1" applyFill="1" applyBorder="1" applyAlignment="1">
      <alignment horizontal="left"/>
    </xf>
    <xf numFmtId="168" fontId="40" fillId="13" borderId="2" xfId="5" applyNumberFormat="1" applyFont="1" applyFill="1" applyBorder="1" applyAlignment="1">
      <alignment horizontal="center"/>
    </xf>
    <xf numFmtId="168" fontId="40" fillId="13" borderId="1" xfId="5" applyNumberFormat="1" applyFont="1" applyFill="1" applyBorder="1" applyAlignment="1">
      <alignment horizontal="center"/>
    </xf>
    <xf numFmtId="44" fontId="2" fillId="2" borderId="13" xfId="5" applyNumberFormat="1" applyFill="1" applyBorder="1" applyAlignment="1">
      <alignment horizontal="center"/>
    </xf>
    <xf numFmtId="0" fontId="2" fillId="2" borderId="13" xfId="5" applyFill="1" applyBorder="1" applyAlignment="1">
      <alignment horizontal="center"/>
    </xf>
    <xf numFmtId="0" fontId="31" fillId="0" borderId="74"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0" xfId="0" applyFont="1" applyAlignment="1">
      <alignment horizontal="center"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wrapText="1"/>
    </xf>
  </cellXfs>
  <cellStyles count="12">
    <cellStyle name="Hipervínculo" xfId="9" builtinId="8"/>
    <cellStyle name="Millares" xfId="1" builtinId="3"/>
    <cellStyle name="Millares 2" xfId="3" xr:uid="{00000000-0005-0000-0000-000002000000}"/>
    <cellStyle name="Millares 3" xfId="11" xr:uid="{00000000-0005-0000-0000-000003000000}"/>
    <cellStyle name="Moneda" xfId="2" builtinId="4"/>
    <cellStyle name="Moneda 2" xfId="6" xr:uid="{00000000-0005-0000-0000-000005000000}"/>
    <cellStyle name="Normal" xfId="0" builtinId="0"/>
    <cellStyle name="Normal 2" xfId="4" xr:uid="{00000000-0005-0000-0000-000007000000}"/>
    <cellStyle name="Normal 3" xfId="5" xr:uid="{00000000-0005-0000-0000-000008000000}"/>
    <cellStyle name="Normal 4" xfId="8" xr:uid="{00000000-0005-0000-0000-000009000000}"/>
    <cellStyle name="Porcentaje" xfId="7" builtinId="5"/>
    <cellStyle name="Porcentaje 2" xfId="10" xr:uid="{00000000-0005-0000-0000-00000B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10</xdr:col>
      <xdr:colOff>1297805</xdr:colOff>
      <xdr:row>1</xdr:row>
      <xdr:rowOff>31750</xdr:rowOff>
    </xdr:from>
    <xdr:to>
      <xdr:col>10</xdr:col>
      <xdr:colOff>2809371</xdr:colOff>
      <xdr:row>4</xdr:row>
      <xdr:rowOff>42333</xdr:rowOff>
    </xdr:to>
    <xdr:pic>
      <xdr:nvPicPr>
        <xdr:cNvPr id="2" name="3 Imagen" descr="escudosUNAL.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1388" y="190500"/>
          <a:ext cx="1511566" cy="61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73</xdr:row>
          <xdr:rowOff>9525</xdr:rowOff>
        </xdr:from>
        <xdr:to>
          <xdr:col>4</xdr:col>
          <xdr:colOff>609600</xdr:colOff>
          <xdr:row>75</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Lunes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22</xdr:row>
          <xdr:rowOff>9525</xdr:rowOff>
        </xdr:from>
        <xdr:to>
          <xdr:col>9</xdr:col>
          <xdr:colOff>695325</xdr:colOff>
          <xdr:row>24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Conferencia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73</xdr:row>
          <xdr:rowOff>9525</xdr:rowOff>
        </xdr:from>
        <xdr:to>
          <xdr:col>7</xdr:col>
          <xdr:colOff>333375</xdr:colOff>
          <xdr:row>75</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Mierc.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73</xdr:row>
          <xdr:rowOff>9525</xdr:rowOff>
        </xdr:from>
        <xdr:to>
          <xdr:col>9</xdr:col>
          <xdr:colOff>152400</xdr:colOff>
          <xdr:row>75</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Jueves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73</xdr:row>
          <xdr:rowOff>9525</xdr:rowOff>
        </xdr:from>
        <xdr:to>
          <xdr:col>10</xdr:col>
          <xdr:colOff>28575</xdr:colOff>
          <xdr:row>75</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Viernes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73</xdr:row>
          <xdr:rowOff>9525</xdr:rowOff>
        </xdr:from>
        <xdr:to>
          <xdr:col>10</xdr:col>
          <xdr:colOff>657225</xdr:colOff>
          <xdr:row>75</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Sábado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28575</xdr:rowOff>
        </xdr:from>
        <xdr:to>
          <xdr:col>2</xdr:col>
          <xdr:colOff>333375</xdr:colOff>
          <xdr:row>22</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Curso de Extensión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21</xdr:row>
          <xdr:rowOff>0</xdr:rowOff>
        </xdr:from>
        <xdr:to>
          <xdr:col>7</xdr:col>
          <xdr:colOff>0</xdr:colOff>
          <xdr:row>22</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Seminario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21</xdr:row>
          <xdr:rowOff>0</xdr:rowOff>
        </xdr:from>
        <xdr:to>
          <xdr:col>6</xdr:col>
          <xdr:colOff>38100</xdr:colOff>
          <xdr:row>22</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Congreso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21</xdr:row>
          <xdr:rowOff>0</xdr:rowOff>
        </xdr:from>
        <xdr:to>
          <xdr:col>9</xdr:col>
          <xdr:colOff>714375</xdr:colOff>
          <xdr:row>22</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Conferencia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21</xdr:row>
          <xdr:rowOff>0</xdr:rowOff>
        </xdr:from>
        <xdr:to>
          <xdr:col>10</xdr:col>
          <xdr:colOff>1438275</xdr:colOff>
          <xdr:row>22</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Coloquio o encuentro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1457325</xdr:colOff>
          <xdr:row>20</xdr:row>
          <xdr:rowOff>0</xdr:rowOff>
        </xdr:from>
        <xdr:to>
          <xdr:col>10</xdr:col>
          <xdr:colOff>2466975</xdr:colOff>
          <xdr:row>23</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Evento temático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21</xdr:row>
          <xdr:rowOff>9525</xdr:rowOff>
        </xdr:from>
        <xdr:to>
          <xdr:col>7</xdr:col>
          <xdr:colOff>714375</xdr:colOff>
          <xdr:row>22</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Taller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73</xdr:row>
          <xdr:rowOff>9525</xdr:rowOff>
        </xdr:from>
        <xdr:to>
          <xdr:col>6</xdr:col>
          <xdr:colOff>371475</xdr:colOff>
          <xdr:row>75</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Martes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87</xdr:row>
          <xdr:rowOff>0</xdr:rowOff>
        </xdr:from>
        <xdr:to>
          <xdr:col>4</xdr:col>
          <xdr:colOff>533400</xdr:colOff>
          <xdr:row>89</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0</xdr:rowOff>
        </xdr:from>
        <xdr:to>
          <xdr:col>6</xdr:col>
          <xdr:colOff>447675</xdr:colOff>
          <xdr:row>89</xdr:row>
          <xdr:rowOff>28575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28575</xdr:rowOff>
        </xdr:from>
        <xdr:to>
          <xdr:col>7</xdr:col>
          <xdr:colOff>38100</xdr:colOff>
          <xdr:row>92</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Refrigerio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1076325</xdr:colOff>
          <xdr:row>89</xdr:row>
          <xdr:rowOff>28575</xdr:rowOff>
        </xdr:from>
        <xdr:to>
          <xdr:col>10</xdr:col>
          <xdr:colOff>2105025</xdr:colOff>
          <xdr:row>92</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Transporte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89</xdr:row>
          <xdr:rowOff>28575</xdr:rowOff>
        </xdr:from>
        <xdr:to>
          <xdr:col>9</xdr:col>
          <xdr:colOff>190500</xdr:colOff>
          <xdr:row>92</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Almuerzo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28575</xdr:rowOff>
        </xdr:from>
        <xdr:to>
          <xdr:col>7</xdr:col>
          <xdr:colOff>38100</xdr:colOff>
          <xdr:row>94</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Otro (s)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495300</xdr:colOff>
          <xdr:row>89</xdr:row>
          <xdr:rowOff>28575</xdr:rowOff>
        </xdr:from>
        <xdr:to>
          <xdr:col>10</xdr:col>
          <xdr:colOff>762000</xdr:colOff>
          <xdr:row>92</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Estación de Café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83</xdr:row>
          <xdr:rowOff>9525</xdr:rowOff>
        </xdr:from>
        <xdr:to>
          <xdr:col>5</xdr:col>
          <xdr:colOff>47625</xdr:colOff>
          <xdr:row>85</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Video Bean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83</xdr:row>
          <xdr:rowOff>9525</xdr:rowOff>
        </xdr:from>
        <xdr:to>
          <xdr:col>10</xdr:col>
          <xdr:colOff>1104900</xdr:colOff>
          <xdr:row>85</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Traducción Simultánea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83</xdr:row>
          <xdr:rowOff>9525</xdr:rowOff>
        </xdr:from>
        <xdr:to>
          <xdr:col>7</xdr:col>
          <xdr:colOff>0</xdr:colOff>
          <xdr:row>85</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Televisor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83</xdr:row>
          <xdr:rowOff>28575</xdr:rowOff>
        </xdr:from>
        <xdr:to>
          <xdr:col>9</xdr:col>
          <xdr:colOff>447675</xdr:colOff>
          <xdr:row>86</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Reproductor de Dvd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85</xdr:row>
          <xdr:rowOff>28575</xdr:rowOff>
        </xdr:from>
        <xdr:to>
          <xdr:col>5</xdr:col>
          <xdr:colOff>47625</xdr:colOff>
          <xdr:row>88</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Otro (s)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1209675</xdr:colOff>
          <xdr:row>83</xdr:row>
          <xdr:rowOff>9525</xdr:rowOff>
        </xdr:from>
        <xdr:to>
          <xdr:col>10</xdr:col>
          <xdr:colOff>2124075</xdr:colOff>
          <xdr:row>85</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Computador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21</xdr:row>
          <xdr:rowOff>0</xdr:rowOff>
        </xdr:from>
        <xdr:to>
          <xdr:col>4</xdr:col>
          <xdr:colOff>161925</xdr:colOff>
          <xdr:row>22</xdr:row>
          <xdr:rowOff>28575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Diplomado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22</xdr:row>
          <xdr:rowOff>28575</xdr:rowOff>
        </xdr:from>
        <xdr:to>
          <xdr:col>7</xdr:col>
          <xdr:colOff>695325</xdr:colOff>
          <xdr:row>24</xdr:row>
          <xdr:rowOff>28575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Cursos de actualización o profundización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9525</xdr:rowOff>
        </xdr:from>
        <xdr:to>
          <xdr:col>4</xdr:col>
          <xdr:colOff>28575</xdr:colOff>
          <xdr:row>24</xdr:row>
          <xdr:rowOff>28575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Programa de Formación Docente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23</xdr:row>
          <xdr:rowOff>0</xdr:rowOff>
        </xdr:from>
        <xdr:to>
          <xdr:col>10</xdr:col>
          <xdr:colOff>1371600</xdr:colOff>
          <xdr:row>23</xdr:row>
          <xdr:rowOff>190500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Feria Especializada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66675</xdr:rowOff>
        </xdr:from>
        <xdr:to>
          <xdr:col>2</xdr:col>
          <xdr:colOff>619125</xdr:colOff>
          <xdr:row>44</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Ambiente y Biodiversidad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66675</xdr:rowOff>
        </xdr:from>
        <xdr:to>
          <xdr:col>7</xdr:col>
          <xdr:colOff>66675</xdr:colOff>
          <xdr:row>46</xdr:row>
          <xdr:rowOff>9525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Ciencias agrarias y desarrollo 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46</xdr:row>
          <xdr:rowOff>85725</xdr:rowOff>
        </xdr:from>
        <xdr:to>
          <xdr:col>9</xdr:col>
          <xdr:colOff>561975</xdr:colOff>
          <xdr:row>46</xdr:row>
          <xdr:rowOff>304800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Energía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44</xdr:row>
          <xdr:rowOff>66675</xdr:rowOff>
        </xdr:from>
        <xdr:to>
          <xdr:col>10</xdr:col>
          <xdr:colOff>200025</xdr:colOff>
          <xdr:row>45</xdr:row>
          <xdr:rowOff>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Educación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828675</xdr:colOff>
          <xdr:row>44</xdr:row>
          <xdr:rowOff>28575</xdr:rowOff>
        </xdr:from>
        <xdr:to>
          <xdr:col>10</xdr:col>
          <xdr:colOff>2257425</xdr:colOff>
          <xdr:row>45</xdr:row>
          <xdr:rowOff>28575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Metodología para su construcción colectiva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38100</xdr:rowOff>
        </xdr:from>
        <xdr:to>
          <xdr:col>2</xdr:col>
          <xdr:colOff>600075</xdr:colOff>
          <xdr:row>48</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Arte y Cultura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38100</xdr:rowOff>
        </xdr:from>
        <xdr:to>
          <xdr:col>6</xdr:col>
          <xdr:colOff>695325</xdr:colOff>
          <xdr:row>47</xdr:row>
          <xdr:rowOff>28575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Desarrollo organizacional, economico e industrial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838200</xdr:colOff>
          <xdr:row>46</xdr:row>
          <xdr:rowOff>104775</xdr:rowOff>
        </xdr:from>
        <xdr:to>
          <xdr:col>10</xdr:col>
          <xdr:colOff>1971675</xdr:colOff>
          <xdr:row>46</xdr:row>
          <xdr:rowOff>333375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Salud y vida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47625</xdr:rowOff>
        </xdr:from>
        <xdr:to>
          <xdr:col>2</xdr:col>
          <xdr:colOff>619125</xdr:colOff>
          <xdr:row>48</xdr:row>
          <xdr:rowOff>266700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Biotecnología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47625</xdr:rowOff>
        </xdr:from>
        <xdr:to>
          <xdr:col>7</xdr:col>
          <xdr:colOff>47625</xdr:colOff>
          <xdr:row>49</xdr:row>
          <xdr:rowOff>9525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Construcción de ciudadanía e inclusión social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48</xdr:row>
          <xdr:rowOff>47625</xdr:rowOff>
        </xdr:from>
        <xdr:to>
          <xdr:col>10</xdr:col>
          <xdr:colOff>676275</xdr:colOff>
          <xdr:row>49</xdr:row>
          <xdr:rowOff>38100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Estados, sistemas políticos y jurídicos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828675</xdr:colOff>
          <xdr:row>48</xdr:row>
          <xdr:rowOff>0</xdr:rowOff>
        </xdr:from>
        <xdr:to>
          <xdr:col>10</xdr:col>
          <xdr:colOff>2238375</xdr:colOff>
          <xdr:row>49</xdr:row>
          <xdr:rowOff>104775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Tecnologías de la información y las comunicaciones (TIC)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49</xdr:row>
          <xdr:rowOff>66675</xdr:rowOff>
        </xdr:from>
        <xdr:to>
          <xdr:col>10</xdr:col>
          <xdr:colOff>495300</xdr:colOff>
          <xdr:row>49</xdr:row>
          <xdr:rowOff>276225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Hábitat, ciudad y territorio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66675</xdr:rowOff>
        </xdr:from>
        <xdr:to>
          <xdr:col>2</xdr:col>
          <xdr:colOff>695325</xdr:colOff>
          <xdr:row>49</xdr:row>
          <xdr:rowOff>371475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Ciencia y tecnología de minerales y materiales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66675</xdr:rowOff>
        </xdr:from>
        <xdr:to>
          <xdr:col>7</xdr:col>
          <xdr:colOff>9525</xdr:colOff>
          <xdr:row>49</xdr:row>
          <xdr:rowOff>371475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Desarrollo organizacional, económico e industrial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47625</xdr:rowOff>
        </xdr:from>
        <xdr:to>
          <xdr:col>2</xdr:col>
          <xdr:colOff>619125</xdr:colOff>
          <xdr:row>29</xdr:row>
          <xdr:rowOff>266700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Agricultura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29</xdr:row>
          <xdr:rowOff>38100</xdr:rowOff>
        </xdr:from>
        <xdr:to>
          <xdr:col>4</xdr:col>
          <xdr:colOff>600075</xdr:colOff>
          <xdr:row>29</xdr:row>
          <xdr:rowOff>257175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Energía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66675</xdr:rowOff>
        </xdr:from>
        <xdr:to>
          <xdr:col>9</xdr:col>
          <xdr:colOff>28575</xdr:colOff>
          <xdr:row>31</xdr:row>
          <xdr:rowOff>276225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Medio ambiente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0</xdr:rowOff>
        </xdr:from>
        <xdr:to>
          <xdr:col>9</xdr:col>
          <xdr:colOff>685800</xdr:colOff>
          <xdr:row>29</xdr:row>
          <xdr:rowOff>276225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I + D financiada con otras fuentes (otra investigación civil)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29</xdr:row>
          <xdr:rowOff>0</xdr:rowOff>
        </xdr:from>
        <xdr:to>
          <xdr:col>10</xdr:col>
          <xdr:colOff>2543175</xdr:colOff>
          <xdr:row>31</xdr:row>
          <xdr:rowOff>28575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Sistemas políticos y sociales, estructuras y procesos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28575</xdr:rowOff>
        </xdr:from>
        <xdr:to>
          <xdr:col>2</xdr:col>
          <xdr:colOff>609600</xdr:colOff>
          <xdr:row>32</xdr:row>
          <xdr:rowOff>9525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Cultura, ocio, religión y medios de comunicación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31</xdr:row>
          <xdr:rowOff>28575</xdr:rowOff>
        </xdr:from>
        <xdr:to>
          <xdr:col>6</xdr:col>
          <xdr:colOff>190500</xdr:colOff>
          <xdr:row>32</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Exploración y explotación del espacio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571500</xdr:colOff>
          <xdr:row>31</xdr:row>
          <xdr:rowOff>66675</xdr:rowOff>
        </xdr:from>
        <xdr:to>
          <xdr:col>10</xdr:col>
          <xdr:colOff>2705100</xdr:colOff>
          <xdr:row>32</xdr:row>
          <xdr:rowOff>28575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Transporte, telecomunicaciones y otras infraestructuras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47625</xdr:rowOff>
        </xdr:from>
        <xdr:to>
          <xdr:col>2</xdr:col>
          <xdr:colOff>619125</xdr:colOff>
          <xdr:row>33</xdr:row>
          <xdr:rowOff>266700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Defensa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32</xdr:row>
          <xdr:rowOff>0</xdr:rowOff>
        </xdr:from>
        <xdr:to>
          <xdr:col>6</xdr:col>
          <xdr:colOff>276225</xdr:colOff>
          <xdr:row>33</xdr:row>
          <xdr:rowOff>333375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Exploración y explotación del medio terrestre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9525</xdr:rowOff>
        </xdr:from>
        <xdr:to>
          <xdr:col>10</xdr:col>
          <xdr:colOff>571500</xdr:colOff>
          <xdr:row>33</xdr:row>
          <xdr:rowOff>228600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Producción y tecnología industrial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9</xdr:col>
          <xdr:colOff>38100</xdr:colOff>
          <xdr:row>34</xdr:row>
          <xdr:rowOff>228600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Salud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0</xdr:rowOff>
        </xdr:from>
        <xdr:to>
          <xdr:col>2</xdr:col>
          <xdr:colOff>142875</xdr:colOff>
          <xdr:row>34</xdr:row>
          <xdr:rowOff>238125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Educación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33</xdr:row>
          <xdr:rowOff>266700</xdr:rowOff>
        </xdr:from>
        <xdr:to>
          <xdr:col>6</xdr:col>
          <xdr:colOff>342900</xdr:colOff>
          <xdr:row>34</xdr:row>
          <xdr:rowOff>314325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I + D financiada con los Fondos Generales de Universidades (FGU)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66675</xdr:rowOff>
        </xdr:from>
        <xdr:to>
          <xdr:col>2</xdr:col>
          <xdr:colOff>619125</xdr:colOff>
          <xdr:row>39</xdr:row>
          <xdr:rowOff>66675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Ciencias agrícolas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114300</xdr:rowOff>
        </xdr:from>
        <xdr:to>
          <xdr:col>4</xdr:col>
          <xdr:colOff>419100</xdr:colOff>
          <xdr:row>41</xdr:row>
          <xdr:rowOff>123825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Ciencias médicas y de la salud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37</xdr:row>
          <xdr:rowOff>66675</xdr:rowOff>
        </xdr:from>
        <xdr:to>
          <xdr:col>6</xdr:col>
          <xdr:colOff>571500</xdr:colOff>
          <xdr:row>39</xdr:row>
          <xdr:rowOff>66675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Ciencias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37</xdr:row>
          <xdr:rowOff>66675</xdr:rowOff>
        </xdr:from>
        <xdr:to>
          <xdr:col>10</xdr:col>
          <xdr:colOff>714375</xdr:colOff>
          <xdr:row>39</xdr:row>
          <xdr:rowOff>47625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Ciencias naturales y exactas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39</xdr:row>
          <xdr:rowOff>142875</xdr:rowOff>
        </xdr:from>
        <xdr:to>
          <xdr:col>10</xdr:col>
          <xdr:colOff>1371600</xdr:colOff>
          <xdr:row>41</xdr:row>
          <xdr:rowOff>123825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Ingeniería y tecnología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39</xdr:row>
          <xdr:rowOff>142875</xdr:rowOff>
        </xdr:from>
        <xdr:to>
          <xdr:col>9</xdr:col>
          <xdr:colOff>419100</xdr:colOff>
          <xdr:row>41</xdr:row>
          <xdr:rowOff>123825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Humanidades</a:t>
              </a:r>
            </a:p>
          </xdr:txBody>
        </xdr:sp>
        <xdr:clientData/>
      </xdr:twoCellAnchor>
    </mc:Choice>
    <mc:Fallback/>
  </mc:AlternateContent>
  <xdr:twoCellAnchor editAs="oneCell">
    <xdr:from>
      <xdr:col>10</xdr:col>
      <xdr:colOff>1455863</xdr:colOff>
      <xdr:row>7</xdr:row>
      <xdr:rowOff>12538</xdr:rowOff>
    </xdr:from>
    <xdr:to>
      <xdr:col>11</xdr:col>
      <xdr:colOff>10584</xdr:colOff>
      <xdr:row>7</xdr:row>
      <xdr:rowOff>519173</xdr:rowOff>
    </xdr:to>
    <xdr:pic>
      <xdr:nvPicPr>
        <xdr:cNvPr id="81" name="Imagen 80" descr="Resultado de imagen para centro de educaciÃ³n continua y permanente">
          <a:extLst>
            <a:ext uri="{FF2B5EF4-FFF2-40B4-BE49-F238E27FC236}">
              <a16:creationId xmlns:a16="http://schemas.microsoft.com/office/drawing/2014/main" id="{00000000-0008-0000-0000-000051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6330" b="22837"/>
        <a:stretch/>
      </xdr:blipFill>
      <xdr:spPr bwMode="auto">
        <a:xfrm>
          <a:off x="6419446" y="1176705"/>
          <a:ext cx="1412221" cy="51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192540</xdr:colOff>
      <xdr:row>0</xdr:row>
      <xdr:rowOff>85725</xdr:rowOff>
    </xdr:from>
    <xdr:to>
      <xdr:col>11</xdr:col>
      <xdr:colOff>1895476</xdr:colOff>
      <xdr:row>3</xdr:row>
      <xdr:rowOff>133350</xdr:rowOff>
    </xdr:to>
    <xdr:pic>
      <xdr:nvPicPr>
        <xdr:cNvPr id="4" name="3 Imagen" descr="escudosUNAL.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0465" y="85725"/>
          <a:ext cx="170293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452562</xdr:colOff>
      <xdr:row>6</xdr:row>
      <xdr:rowOff>26296</xdr:rowOff>
    </xdr:from>
    <xdr:to>
      <xdr:col>11</xdr:col>
      <xdr:colOff>1960288</xdr:colOff>
      <xdr:row>7</xdr:row>
      <xdr:rowOff>0</xdr:rowOff>
    </xdr:to>
    <xdr:pic>
      <xdr:nvPicPr>
        <xdr:cNvPr id="5" name="Imagen 4" descr="Resultado de imagen para centro de educaciÃ³n continua y permanente">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6330" b="22837"/>
        <a:stretch/>
      </xdr:blipFill>
      <xdr:spPr bwMode="auto">
        <a:xfrm>
          <a:off x="6710487" y="1255021"/>
          <a:ext cx="1507726" cy="497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331442</xdr:colOff>
      <xdr:row>2</xdr:row>
      <xdr:rowOff>47625</xdr:rowOff>
    </xdr:from>
    <xdr:to>
      <xdr:col>11</xdr:col>
      <xdr:colOff>1914526</xdr:colOff>
      <xdr:row>5</xdr:row>
      <xdr:rowOff>64423</xdr:rowOff>
    </xdr:to>
    <xdr:pic>
      <xdr:nvPicPr>
        <xdr:cNvPr id="5" name="3 Imagen" descr="escudosUNAL.jp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9367" y="47625"/>
          <a:ext cx="1583084" cy="61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481137</xdr:colOff>
      <xdr:row>7</xdr:row>
      <xdr:rowOff>16771</xdr:rowOff>
    </xdr:from>
    <xdr:to>
      <xdr:col>12</xdr:col>
      <xdr:colOff>17188</xdr:colOff>
      <xdr:row>7</xdr:row>
      <xdr:rowOff>514350</xdr:rowOff>
    </xdr:to>
    <xdr:pic>
      <xdr:nvPicPr>
        <xdr:cNvPr id="6" name="Imagen 5" descr="Resultado de imagen para centro de educaciÃ³n continua y permanente">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6330" b="22837"/>
        <a:stretch/>
      </xdr:blipFill>
      <xdr:spPr bwMode="auto">
        <a:xfrm>
          <a:off x="6739062" y="1597921"/>
          <a:ext cx="1507726" cy="497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878417</xdr:colOff>
      <xdr:row>7</xdr:row>
      <xdr:rowOff>74084</xdr:rowOff>
    </xdr:from>
    <xdr:to>
      <xdr:col>8</xdr:col>
      <xdr:colOff>402166</xdr:colOff>
      <xdr:row>7</xdr:row>
      <xdr:rowOff>746424</xdr:rowOff>
    </xdr:to>
    <xdr:pic>
      <xdr:nvPicPr>
        <xdr:cNvPr id="3" name="Imagen 2" descr="Resultado de imagen para centro de educaciÃ³n continua y permanente">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330" b="22837"/>
        <a:stretch/>
      </xdr:blipFill>
      <xdr:spPr bwMode="auto">
        <a:xfrm>
          <a:off x="9715500" y="1164167"/>
          <a:ext cx="1799167" cy="672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44823</xdr:colOff>
      <xdr:row>0</xdr:row>
      <xdr:rowOff>2802</xdr:rowOff>
    </xdr:from>
    <xdr:to>
      <xdr:col>8</xdr:col>
      <xdr:colOff>1253376</xdr:colOff>
      <xdr:row>4</xdr:row>
      <xdr:rowOff>146308</xdr:rowOff>
    </xdr:to>
    <xdr:pic>
      <xdr:nvPicPr>
        <xdr:cNvPr id="4" name="3 Imagen" descr="escudosUNAL.jp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74205" y="2802"/>
          <a:ext cx="1847289" cy="905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524934</xdr:colOff>
      <xdr:row>2</xdr:row>
      <xdr:rowOff>62442</xdr:rowOff>
    </xdr:from>
    <xdr:to>
      <xdr:col>1</xdr:col>
      <xdr:colOff>684743</xdr:colOff>
      <xdr:row>5</xdr:row>
      <xdr:rowOff>137584</xdr:rowOff>
    </xdr:to>
    <xdr:pic>
      <xdr:nvPicPr>
        <xdr:cNvPr id="2" name="Picture 7" descr="Escudo PowerPoin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4903"/>
        <a:stretch>
          <a:fillRect/>
        </a:stretch>
      </xdr:blipFill>
      <xdr:spPr bwMode="auto">
        <a:xfrm>
          <a:off x="524934" y="395817"/>
          <a:ext cx="1436159" cy="684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28600</xdr:colOff>
      <xdr:row>1</xdr:row>
      <xdr:rowOff>52918</xdr:rowOff>
    </xdr:from>
    <xdr:to>
      <xdr:col>2</xdr:col>
      <xdr:colOff>539749</xdr:colOff>
      <xdr:row>5</xdr:row>
      <xdr:rowOff>201084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1017" y="222251"/>
          <a:ext cx="511149" cy="9101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86</xdr:row>
      <xdr:rowOff>84667</xdr:rowOff>
    </xdr:from>
    <xdr:to>
      <xdr:col>18</xdr:col>
      <xdr:colOff>666750</xdr:colOff>
      <xdr:row>86</xdr:row>
      <xdr:rowOff>84667</xdr:rowOff>
    </xdr:to>
    <xdr:cxnSp macro="">
      <xdr:nvCxnSpPr>
        <xdr:cNvPr id="3" name="Conector recto 2">
          <a:extLst>
            <a:ext uri="{FF2B5EF4-FFF2-40B4-BE49-F238E27FC236}">
              <a16:creationId xmlns:a16="http://schemas.microsoft.com/office/drawing/2014/main" id="{00000000-0008-0000-0500-000003000000}"/>
            </a:ext>
          </a:extLst>
        </xdr:cNvPr>
        <xdr:cNvCxnSpPr/>
      </xdr:nvCxnSpPr>
      <xdr:spPr>
        <a:xfrm>
          <a:off x="10382250" y="17115367"/>
          <a:ext cx="666750"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687916</xdr:colOff>
      <xdr:row>85</xdr:row>
      <xdr:rowOff>148168</xdr:rowOff>
    </xdr:from>
    <xdr:to>
      <xdr:col>19</xdr:col>
      <xdr:colOff>63500</xdr:colOff>
      <xdr:row>172</xdr:row>
      <xdr:rowOff>0</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1070166" y="17016943"/>
          <a:ext cx="880534" cy="143203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CO" sz="1100"/>
            <a:t>DESPLEGAR CUADRO (+)</a:t>
          </a:r>
        </a:p>
      </xdr:txBody>
    </xdr:sp>
    <xdr:clientData/>
  </xdr:twoCellAnchor>
  <xdr:twoCellAnchor>
    <xdr:from>
      <xdr:col>9</xdr:col>
      <xdr:colOff>0</xdr:colOff>
      <xdr:row>39</xdr:row>
      <xdr:rowOff>74083</xdr:rowOff>
    </xdr:from>
    <xdr:to>
      <xdr:col>18</xdr:col>
      <xdr:colOff>666750</xdr:colOff>
      <xdr:row>39</xdr:row>
      <xdr:rowOff>74083</xdr:rowOff>
    </xdr:to>
    <xdr:cxnSp macro="">
      <xdr:nvCxnSpPr>
        <xdr:cNvPr id="5" name="Conector recto 4">
          <a:extLst>
            <a:ext uri="{FF2B5EF4-FFF2-40B4-BE49-F238E27FC236}">
              <a16:creationId xmlns:a16="http://schemas.microsoft.com/office/drawing/2014/main" id="{00000000-0008-0000-0500-000005000000}"/>
            </a:ext>
          </a:extLst>
        </xdr:cNvPr>
        <xdr:cNvCxnSpPr/>
      </xdr:nvCxnSpPr>
      <xdr:spPr>
        <a:xfrm>
          <a:off x="10382250" y="11065933"/>
          <a:ext cx="666750"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677333</xdr:colOff>
      <xdr:row>39</xdr:row>
      <xdr:rowOff>10583</xdr:rowOff>
    </xdr:from>
    <xdr:to>
      <xdr:col>19</xdr:col>
      <xdr:colOff>52917</xdr:colOff>
      <xdr:row>83</xdr:row>
      <xdr:rowOff>296333</xdr:rowOff>
    </xdr:to>
    <xdr:sp macro="" textlink="">
      <xdr:nvSpPr>
        <xdr:cNvPr id="6" name="CuadroTexto 5">
          <a:extLst>
            <a:ext uri="{FF2B5EF4-FFF2-40B4-BE49-F238E27FC236}">
              <a16:creationId xmlns:a16="http://schemas.microsoft.com/office/drawing/2014/main" id="{00000000-0008-0000-0500-000006000000}"/>
            </a:ext>
          </a:extLst>
        </xdr:cNvPr>
        <xdr:cNvSpPr txBox="1"/>
      </xdr:nvSpPr>
      <xdr:spPr>
        <a:xfrm>
          <a:off x="11059583" y="11002433"/>
          <a:ext cx="880534" cy="57054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CO" sz="1100"/>
            <a:t>DESPLEGAR CUADRO (+)</a:t>
          </a:r>
        </a:p>
      </xdr:txBody>
    </xdr:sp>
    <xdr:clientData/>
  </xdr:twoCellAnchor>
  <xdr:twoCellAnchor editAs="oneCell">
    <xdr:from>
      <xdr:col>7</xdr:col>
      <xdr:colOff>666750</xdr:colOff>
      <xdr:row>7</xdr:row>
      <xdr:rowOff>12698</xdr:rowOff>
    </xdr:from>
    <xdr:to>
      <xdr:col>17</xdr:col>
      <xdr:colOff>21186</xdr:colOff>
      <xdr:row>8</xdr:row>
      <xdr:rowOff>10264</xdr:rowOff>
    </xdr:to>
    <xdr:pic>
      <xdr:nvPicPr>
        <xdr:cNvPr id="7" name="Imagen 6" descr="Resultado de imagen para centro de educaciÃ³n continua y permanente">
          <a:extLst>
            <a:ext uri="{FF2B5EF4-FFF2-40B4-BE49-F238E27FC236}">
              <a16:creationId xmlns:a16="http://schemas.microsoft.com/office/drawing/2014/main" id="{00000000-0008-0000-0500-00000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330" b="22837"/>
        <a:stretch/>
      </xdr:blipFill>
      <xdr:spPr bwMode="auto">
        <a:xfrm>
          <a:off x="8743950" y="1346198"/>
          <a:ext cx="1659486" cy="626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200024</xdr:colOff>
      <xdr:row>0</xdr:row>
      <xdr:rowOff>59952</xdr:rowOff>
    </xdr:from>
    <xdr:to>
      <xdr:col>8</xdr:col>
      <xdr:colOff>891425</xdr:colOff>
      <xdr:row>5</xdr:row>
      <xdr:rowOff>0</xdr:rowOff>
    </xdr:to>
    <xdr:pic>
      <xdr:nvPicPr>
        <xdr:cNvPr id="8" name="3 Imagen" descr="escudosUNAL.jpg">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77224" y="59952"/>
          <a:ext cx="1834401" cy="863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466725</xdr:colOff>
      <xdr:row>9</xdr:row>
      <xdr:rowOff>133350</xdr:rowOff>
    </xdr:from>
    <xdr:to>
      <xdr:col>7</xdr:col>
      <xdr:colOff>2265268</xdr:colOff>
      <xdr:row>13</xdr:row>
      <xdr:rowOff>157990</xdr:rowOff>
    </xdr:to>
    <xdr:pic>
      <xdr:nvPicPr>
        <xdr:cNvPr id="3" name="Imagen 2" descr="Resultado de imagen para centro de educaciÃ³n continua y permanente">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330" b="22837"/>
        <a:stretch/>
      </xdr:blipFill>
      <xdr:spPr bwMode="auto">
        <a:xfrm>
          <a:off x="6067425" y="1866900"/>
          <a:ext cx="1798543" cy="672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800100</xdr:colOff>
      <xdr:row>0</xdr:row>
      <xdr:rowOff>28575</xdr:rowOff>
    </xdr:from>
    <xdr:to>
      <xdr:col>7</xdr:col>
      <xdr:colOff>2085975</xdr:colOff>
      <xdr:row>3</xdr:row>
      <xdr:rowOff>176690</xdr:rowOff>
    </xdr:to>
    <xdr:pic>
      <xdr:nvPicPr>
        <xdr:cNvPr id="4" name="3 Imagen" descr="escudosUNAL.jp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00800" y="28575"/>
          <a:ext cx="1285875" cy="710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1\ACER\CONFIG~1\Temp\FORMULARIO%20ACADEMICO%20Y%20FINANCIERO%20PARA%20DIPLOMAD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ACER\CONFIG~1\Temp\FORMULARIO%20ACADEMICO%20Y%20FINANCIERO%20PARA%20DIPLOM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paola\Escritorio\Divisi&#243;n%20de%20Extensi&#243;n\Firma%20de%20diplomados\DNEEC\POLITICAS\RESOLUCION%20002%20DIPLOMADOS\FORMULARIOS\FORMULARIO%20FINANCIE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paola\Escritorio\Divisi&#243;n%20de%20Extensi&#243;n\Firma%20de%20diplomados\DNEEC\POLITICAS\RESOLUCION%20002%20DIPLOMADOS\FORMULARIOS\FORMULARIO%20FINANCI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Académico"/>
      <sheetName val="Financiero"/>
      <sheetName val="LISTA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Académico"/>
      <sheetName val="Financiero"/>
      <sheetName val="LISTA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Financiero"/>
      <sheetName val="Listas Desplegables financiero"/>
    </sheetNames>
    <sheetDataSet>
      <sheetData sheetId="0"/>
      <sheetData sheetId="1"/>
      <sheetData sheetId="2">
        <row r="31">
          <cell r="F31" t="str">
            <v>TIPO DOCENTES EXTERNOS</v>
          </cell>
        </row>
        <row r="32">
          <cell r="F32" t="str">
            <v>Docente Externo 4</v>
          </cell>
        </row>
        <row r="33">
          <cell r="F33" t="str">
            <v>Docente Externo 3</v>
          </cell>
        </row>
        <row r="34">
          <cell r="F34" t="str">
            <v>Docente Externo 2</v>
          </cell>
        </row>
        <row r="35">
          <cell r="F35" t="str">
            <v>Docente Externo 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Financiero"/>
      <sheetName val="Listas Desplegables financiero"/>
      <sheetName val="listas"/>
    </sheetNames>
    <sheetDataSet>
      <sheetData sheetId="0"/>
      <sheetData sheetId="1"/>
      <sheetData sheetId="2">
        <row r="31">
          <cell r="F31" t="str">
            <v>TIPO DOCENTES EXTERNOS</v>
          </cell>
        </row>
        <row r="32">
          <cell r="F32" t="str">
            <v>Docente Externo 4</v>
          </cell>
        </row>
        <row r="33">
          <cell r="F33" t="str">
            <v>Docente Externo 3</v>
          </cell>
        </row>
        <row r="34">
          <cell r="F34" t="str">
            <v>Docente Externo 2</v>
          </cell>
        </row>
        <row r="35">
          <cell r="F35" t="str">
            <v>Docente Externo 1</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Q105"/>
  <sheetViews>
    <sheetView showGridLines="0" topLeftCell="A32" zoomScaleNormal="100" zoomScaleSheetLayoutView="130" workbookViewId="0">
      <selection activeCell="E120" sqref="E120"/>
    </sheetView>
  </sheetViews>
  <sheetFormatPr baseColWidth="10" defaultColWidth="11.42578125" defaultRowHeight="12.75"/>
  <cols>
    <col min="1" max="1" width="1.28515625" style="6" customWidth="1"/>
    <col min="2" max="2" width="11.42578125" style="6"/>
    <col min="3" max="3" width="13.42578125" style="6" customWidth="1"/>
    <col min="4" max="4" width="0.85546875" style="6" customWidth="1"/>
    <col min="5" max="5" width="11.42578125" style="6" customWidth="1"/>
    <col min="6" max="6" width="0.85546875" style="6" customWidth="1"/>
    <col min="7" max="8" width="11.42578125" style="6"/>
    <col min="9" max="9" width="0.85546875" style="6" customWidth="1"/>
    <col min="10" max="10" width="11.42578125" style="6"/>
    <col min="11" max="11" width="42.85546875" style="6" customWidth="1"/>
    <col min="12" max="12" width="1" style="6" customWidth="1"/>
    <col min="13" max="16384" width="11.42578125" style="6"/>
  </cols>
  <sheetData>
    <row r="2" spans="2:17" ht="15">
      <c r="B2" s="250" t="s">
        <v>299</v>
      </c>
    </row>
    <row r="3" spans="2:17" ht="15">
      <c r="B3" s="250" t="s">
        <v>300</v>
      </c>
    </row>
    <row r="4" spans="2:17" ht="15">
      <c r="B4" s="250" t="s">
        <v>301</v>
      </c>
    </row>
    <row r="5" spans="2:17" ht="15">
      <c r="B5" s="250"/>
    </row>
    <row r="6" spans="2:17" ht="2.25" customHeight="1">
      <c r="B6" s="7"/>
      <c r="C6" s="7"/>
      <c r="D6" s="7"/>
      <c r="E6" s="7"/>
      <c r="F6" s="7"/>
      <c r="G6" s="7"/>
      <c r="H6" s="7"/>
      <c r="I6" s="7"/>
      <c r="J6" s="7"/>
      <c r="K6" s="7"/>
      <c r="L6" s="35"/>
      <c r="N6" s="321"/>
      <c r="O6" s="321"/>
      <c r="P6" s="321"/>
      <c r="Q6" s="321"/>
    </row>
    <row r="7" spans="2:17" ht="3" customHeight="1" thickBot="1">
      <c r="B7" s="7"/>
      <c r="C7" s="7"/>
      <c r="D7" s="7"/>
      <c r="E7" s="7"/>
      <c r="F7" s="7"/>
      <c r="G7" s="7"/>
      <c r="H7" s="7"/>
      <c r="I7" s="7"/>
      <c r="J7" s="7"/>
      <c r="K7" s="7"/>
      <c r="L7" s="7"/>
      <c r="N7" s="317"/>
      <c r="O7" s="317"/>
      <c r="P7" s="317"/>
      <c r="Q7" s="317"/>
    </row>
    <row r="8" spans="2:17" ht="41.25" customHeight="1" thickTop="1" thickBot="1">
      <c r="B8" s="318" t="s">
        <v>186</v>
      </c>
      <c r="C8" s="319"/>
      <c r="D8" s="319"/>
      <c r="E8" s="319"/>
      <c r="F8" s="319"/>
      <c r="G8" s="319"/>
      <c r="H8" s="319"/>
      <c r="I8" s="319"/>
      <c r="J8" s="319"/>
      <c r="K8" s="320"/>
      <c r="L8" s="38"/>
      <c r="M8" s="38"/>
      <c r="N8" s="38"/>
    </row>
    <row r="9" spans="2:17" ht="3" customHeight="1" thickTop="1">
      <c r="B9" s="322"/>
      <c r="C9" s="323"/>
      <c r="D9" s="323"/>
      <c r="E9" s="323"/>
      <c r="F9" s="323"/>
      <c r="G9" s="323"/>
      <c r="H9" s="324"/>
      <c r="I9" s="7"/>
      <c r="J9" s="7"/>
      <c r="K9" s="7"/>
      <c r="L9" s="7"/>
      <c r="N9" s="37"/>
      <c r="O9" s="37"/>
      <c r="P9" s="37"/>
      <c r="Q9" s="37"/>
    </row>
    <row r="10" spans="2:17" ht="3" customHeight="1" thickBot="1">
      <c r="B10" s="36"/>
      <c r="C10" s="36"/>
      <c r="D10" s="36"/>
      <c r="E10" s="36"/>
      <c r="F10" s="36"/>
      <c r="G10" s="36"/>
      <c r="H10" s="36"/>
      <c r="I10" s="36"/>
      <c r="J10" s="36"/>
      <c r="K10" s="36"/>
      <c r="L10" s="35"/>
      <c r="N10" s="34"/>
      <c r="O10" s="34"/>
      <c r="P10" s="34"/>
      <c r="Q10" s="34"/>
    </row>
    <row r="11" spans="2:17" ht="15" customHeight="1" thickBot="1">
      <c r="B11" s="325" t="s">
        <v>178</v>
      </c>
      <c r="C11" s="326"/>
      <c r="D11" s="327"/>
      <c r="E11" s="327"/>
      <c r="F11" s="327"/>
      <c r="G11" s="327"/>
      <c r="H11" s="327"/>
      <c r="I11" s="327"/>
      <c r="J11" s="327"/>
      <c r="K11" s="327"/>
      <c r="L11" s="33"/>
      <c r="N11" s="317"/>
      <c r="O11" s="317"/>
      <c r="P11" s="317"/>
      <c r="Q11" s="317"/>
    </row>
    <row r="12" spans="2:17" ht="3" customHeight="1">
      <c r="B12" s="7"/>
      <c r="C12" s="7"/>
      <c r="D12" s="7"/>
      <c r="E12" s="7"/>
      <c r="F12" s="7"/>
      <c r="G12" s="7"/>
      <c r="H12" s="7"/>
      <c r="I12" s="7"/>
      <c r="J12" s="7"/>
      <c r="K12" s="7"/>
      <c r="L12" s="7"/>
      <c r="N12" s="317"/>
      <c r="O12" s="317"/>
      <c r="P12" s="317"/>
      <c r="Q12" s="317"/>
    </row>
    <row r="13" spans="2:17" ht="21.75" customHeight="1">
      <c r="B13" s="265" t="s">
        <v>177</v>
      </c>
      <c r="C13" s="267"/>
      <c r="D13" s="28"/>
      <c r="E13" s="297"/>
      <c r="F13" s="298"/>
      <c r="G13" s="298"/>
      <c r="H13" s="298"/>
      <c r="I13" s="298"/>
      <c r="J13" s="298"/>
      <c r="K13" s="298"/>
      <c r="L13" s="32"/>
      <c r="N13" s="303"/>
      <c r="O13" s="303"/>
      <c r="P13" s="303"/>
      <c r="Q13" s="303"/>
    </row>
    <row r="14" spans="2:17" ht="3" customHeight="1">
      <c r="B14" s="7"/>
      <c r="C14" s="7"/>
      <c r="D14" s="7"/>
      <c r="E14" s="7"/>
      <c r="F14" s="7"/>
      <c r="G14" s="7"/>
      <c r="H14" s="7"/>
      <c r="I14" s="7"/>
      <c r="J14" s="7"/>
      <c r="K14" s="7"/>
      <c r="L14" s="7"/>
      <c r="N14" s="310"/>
      <c r="O14" s="310"/>
      <c r="P14" s="310"/>
      <c r="Q14" s="310"/>
    </row>
    <row r="15" spans="2:17" s="236" customFormat="1" ht="34.5" customHeight="1">
      <c r="B15" s="265" t="s">
        <v>297</v>
      </c>
      <c r="C15" s="266"/>
      <c r="D15" s="266"/>
      <c r="E15" s="267"/>
      <c r="F15" s="237"/>
      <c r="G15" s="300"/>
      <c r="H15" s="301"/>
      <c r="I15" s="301"/>
      <c r="J15" s="301"/>
      <c r="K15" s="302"/>
      <c r="L15" s="238"/>
    </row>
    <row r="16" spans="2:17" ht="12.75" customHeight="1">
      <c r="B16" s="265" t="s">
        <v>176</v>
      </c>
      <c r="C16" s="266"/>
      <c r="D16" s="266"/>
      <c r="E16" s="267"/>
      <c r="F16" s="29"/>
      <c r="G16" s="297"/>
      <c r="H16" s="311"/>
      <c r="I16" s="311"/>
      <c r="J16" s="311"/>
      <c r="K16" s="312"/>
      <c r="L16" s="27"/>
    </row>
    <row r="17" spans="2:15" ht="3" customHeight="1">
      <c r="B17" s="7"/>
      <c r="C17" s="7"/>
      <c r="D17" s="7"/>
      <c r="E17" s="7"/>
      <c r="F17" s="7"/>
      <c r="G17" s="7"/>
      <c r="H17" s="7"/>
      <c r="I17" s="7"/>
      <c r="J17" s="7"/>
      <c r="K17" s="7"/>
      <c r="L17" s="7"/>
    </row>
    <row r="18" spans="2:15" ht="99" customHeight="1">
      <c r="B18" s="265" t="s">
        <v>266</v>
      </c>
      <c r="C18" s="267"/>
      <c r="D18" s="7"/>
      <c r="E18" s="313"/>
      <c r="F18" s="314"/>
      <c r="G18" s="315"/>
      <c r="H18" s="315"/>
      <c r="I18" s="315"/>
      <c r="J18" s="315"/>
      <c r="K18" s="316"/>
      <c r="L18" s="25"/>
    </row>
    <row r="19" spans="2:15" ht="3" customHeight="1">
      <c r="B19" s="7"/>
      <c r="C19" s="7"/>
      <c r="D19" s="7"/>
      <c r="E19" s="7"/>
      <c r="F19" s="7"/>
      <c r="G19" s="7"/>
      <c r="H19" s="7"/>
      <c r="I19" s="7"/>
      <c r="J19" s="7"/>
      <c r="K19" s="7"/>
      <c r="L19" s="7"/>
      <c r="M19" s="31"/>
    </row>
    <row r="20" spans="2:15">
      <c r="B20" s="304" t="s">
        <v>263</v>
      </c>
      <c r="C20" s="305"/>
      <c r="D20" s="305"/>
      <c r="E20" s="305"/>
      <c r="F20" s="305"/>
      <c r="G20" s="305"/>
      <c r="H20" s="305"/>
      <c r="I20" s="305"/>
      <c r="J20" s="305"/>
      <c r="K20" s="306"/>
      <c r="L20" s="11"/>
    </row>
    <row r="21" spans="2:15" ht="3" customHeight="1">
      <c r="B21" s="7"/>
      <c r="C21" s="7"/>
      <c r="D21" s="7"/>
      <c r="E21" s="7"/>
      <c r="F21" s="7"/>
      <c r="G21" s="7"/>
      <c r="H21" s="7"/>
      <c r="I21" s="7"/>
      <c r="J21" s="7"/>
      <c r="K21" s="7"/>
      <c r="L21" s="7"/>
    </row>
    <row r="22" spans="2:15" ht="15.75" customHeight="1">
      <c r="B22" s="14"/>
      <c r="C22" s="14"/>
      <c r="D22" s="14"/>
      <c r="E22" s="30"/>
      <c r="F22" s="14"/>
      <c r="G22" s="14"/>
      <c r="H22" s="14"/>
      <c r="I22" s="14"/>
      <c r="J22" s="14"/>
      <c r="K22" s="14"/>
      <c r="L22" s="21"/>
    </row>
    <row r="23" spans="2:15" ht="2.25" customHeight="1">
      <c r="B23" s="7"/>
      <c r="C23" s="7"/>
      <c r="D23" s="7"/>
      <c r="E23" s="7"/>
      <c r="F23" s="7"/>
      <c r="G23" s="7"/>
      <c r="H23" s="7"/>
      <c r="I23" s="7"/>
      <c r="J23" s="7"/>
      <c r="K23" s="7"/>
      <c r="L23" s="7"/>
    </row>
    <row r="24" spans="2:15" ht="15.75" customHeight="1">
      <c r="C24" s="14"/>
      <c r="D24" s="14"/>
      <c r="F24" s="14"/>
      <c r="J24" s="40"/>
      <c r="L24" s="21"/>
    </row>
    <row r="25" spans="2:15" ht="3" customHeight="1">
      <c r="B25" s="7"/>
      <c r="C25" s="7"/>
      <c r="D25" s="7"/>
      <c r="E25" s="7"/>
      <c r="F25" s="7"/>
      <c r="G25" s="7"/>
      <c r="H25" s="7"/>
      <c r="I25" s="7"/>
      <c r="J25" s="7"/>
      <c r="K25" s="7"/>
      <c r="L25" s="7"/>
    </row>
    <row r="26" spans="2:15" ht="2.25" customHeight="1">
      <c r="B26" s="7"/>
      <c r="C26" s="7"/>
      <c r="D26" s="7"/>
      <c r="E26" s="7"/>
      <c r="F26" s="7"/>
      <c r="G26" s="7"/>
      <c r="H26" s="7"/>
      <c r="I26" s="7"/>
      <c r="J26" s="7"/>
      <c r="K26" s="7"/>
      <c r="L26" s="7"/>
    </row>
    <row r="27" spans="2:15" ht="2.25" customHeight="1">
      <c r="B27" s="11"/>
      <c r="C27" s="11"/>
      <c r="D27" s="11"/>
      <c r="E27" s="11"/>
      <c r="F27" s="35"/>
      <c r="G27" s="13"/>
      <c r="H27" s="13"/>
      <c r="I27" s="13"/>
      <c r="J27" s="13"/>
      <c r="K27" s="13"/>
      <c r="L27" s="27"/>
    </row>
    <row r="28" spans="2:15">
      <c r="B28" s="304" t="s">
        <v>264</v>
      </c>
      <c r="C28" s="305"/>
      <c r="D28" s="305"/>
      <c r="E28" s="305"/>
      <c r="F28" s="305"/>
      <c r="G28" s="305"/>
      <c r="H28" s="305"/>
      <c r="I28" s="305"/>
      <c r="J28" s="305"/>
      <c r="K28" s="306"/>
      <c r="L28" s="11"/>
    </row>
    <row r="29" spans="2:15" ht="2.25" customHeight="1">
      <c r="B29" s="11"/>
      <c r="C29" s="11"/>
      <c r="D29" s="11"/>
      <c r="E29" s="11"/>
      <c r="F29" s="41"/>
      <c r="G29" s="11"/>
      <c r="H29" s="11"/>
      <c r="I29" s="11"/>
      <c r="J29" s="11"/>
      <c r="K29" s="11"/>
      <c r="L29" s="11"/>
    </row>
    <row r="30" spans="2:15" ht="22.5" customHeight="1">
      <c r="B30" s="14"/>
      <c r="C30" s="14"/>
      <c r="D30" s="14"/>
      <c r="E30" s="30"/>
      <c r="F30" s="14"/>
      <c r="G30" s="14"/>
      <c r="H30" s="14"/>
      <c r="I30" s="14"/>
      <c r="J30" s="14"/>
      <c r="K30" s="14"/>
      <c r="L30" s="21"/>
    </row>
    <row r="31" spans="2:15" ht="3" customHeight="1">
      <c r="B31" s="11"/>
      <c r="C31" s="11"/>
      <c r="D31" s="11"/>
      <c r="E31" s="11"/>
      <c r="F31" s="41"/>
      <c r="G31" s="11"/>
      <c r="H31" s="11"/>
      <c r="I31" s="11"/>
      <c r="J31" s="11"/>
      <c r="K31" s="11"/>
      <c r="L31" s="11"/>
    </row>
    <row r="32" spans="2:15" ht="26.25" customHeight="1">
      <c r="B32" s="14"/>
      <c r="C32" s="14"/>
      <c r="D32" s="14"/>
      <c r="E32" s="30"/>
      <c r="F32" s="14"/>
      <c r="G32" s="14"/>
      <c r="H32" s="14"/>
      <c r="I32" s="14"/>
      <c r="J32" s="14"/>
      <c r="K32" s="14"/>
      <c r="L32" s="21"/>
      <c r="O32" s="14"/>
    </row>
    <row r="33" spans="2:15" ht="2.25" customHeight="1">
      <c r="B33" s="14"/>
      <c r="C33" s="14"/>
      <c r="D33" s="14"/>
      <c r="E33" s="30"/>
      <c r="F33" s="14"/>
      <c r="G33" s="14"/>
      <c r="H33" s="14"/>
      <c r="I33" s="14"/>
      <c r="J33" s="14"/>
      <c r="K33" s="14"/>
      <c r="L33" s="21"/>
    </row>
    <row r="34" spans="2:15" ht="27" customHeight="1">
      <c r="B34" s="14"/>
      <c r="C34" s="14"/>
      <c r="D34" s="14"/>
      <c r="E34" s="30"/>
      <c r="F34" s="14"/>
      <c r="G34" s="14"/>
      <c r="H34" s="14"/>
      <c r="I34" s="14"/>
      <c r="J34" s="14"/>
      <c r="K34" s="14"/>
      <c r="L34" s="21"/>
    </row>
    <row r="35" spans="2:15" ht="32.25" customHeight="1">
      <c r="B35" s="14"/>
      <c r="C35" s="14"/>
      <c r="D35" s="14"/>
      <c r="E35" s="30"/>
      <c r="F35" s="14"/>
      <c r="G35" s="14"/>
      <c r="H35" s="14"/>
      <c r="I35" s="14"/>
      <c r="J35" s="14"/>
      <c r="K35" s="14"/>
      <c r="L35" s="21"/>
    </row>
    <row r="36" spans="2:15" ht="12.75" customHeight="1">
      <c r="B36" s="265" t="s">
        <v>265</v>
      </c>
      <c r="C36" s="266"/>
      <c r="D36" s="266"/>
      <c r="E36" s="266"/>
      <c r="F36" s="266"/>
      <c r="G36" s="266"/>
      <c r="H36" s="266"/>
      <c r="I36" s="266"/>
      <c r="J36" s="266"/>
      <c r="K36" s="267"/>
      <c r="L36" s="11"/>
    </row>
    <row r="37" spans="2:15" ht="2.25" customHeight="1">
      <c r="B37" s="11"/>
      <c r="C37" s="11"/>
      <c r="D37" s="11"/>
      <c r="E37" s="11"/>
      <c r="F37" s="41"/>
      <c r="G37" s="11"/>
      <c r="H37" s="11"/>
      <c r="I37" s="11"/>
      <c r="J37" s="11"/>
      <c r="K37" s="11"/>
      <c r="L37" s="11"/>
    </row>
    <row r="38" spans="2:15" ht="15.75" customHeight="1">
      <c r="B38" s="14"/>
      <c r="C38" s="14"/>
      <c r="D38" s="14"/>
      <c r="E38" s="30"/>
      <c r="F38" s="14"/>
      <c r="G38" s="14"/>
      <c r="H38" s="14"/>
      <c r="I38" s="14"/>
      <c r="J38" s="14"/>
      <c r="K38" s="14"/>
      <c r="L38" s="21"/>
    </row>
    <row r="39" spans="2:15" ht="3" customHeight="1">
      <c r="B39" s="11"/>
      <c r="C39" s="11"/>
      <c r="D39" s="11"/>
      <c r="E39" s="11"/>
      <c r="F39" s="41"/>
      <c r="G39" s="11"/>
      <c r="H39" s="11"/>
      <c r="I39" s="11"/>
      <c r="J39" s="11"/>
      <c r="K39" s="11"/>
      <c r="L39" s="11"/>
    </row>
    <row r="40" spans="2:15" ht="15.75" customHeight="1">
      <c r="B40" s="14"/>
      <c r="C40" s="14"/>
      <c r="D40" s="14"/>
      <c r="E40" s="30"/>
      <c r="F40" s="14"/>
      <c r="G40" s="14"/>
      <c r="H40" s="14"/>
      <c r="I40" s="14"/>
      <c r="J40" s="14"/>
      <c r="K40" s="14"/>
      <c r="L40" s="21"/>
      <c r="O40" s="14"/>
    </row>
    <row r="41" spans="2:15" ht="2.25" customHeight="1">
      <c r="B41" s="14"/>
      <c r="C41" s="14"/>
      <c r="D41" s="14"/>
      <c r="E41" s="30"/>
      <c r="F41" s="14"/>
      <c r="G41" s="14"/>
      <c r="H41" s="14"/>
      <c r="I41" s="14"/>
      <c r="J41" s="14"/>
      <c r="K41" s="14"/>
      <c r="L41" s="21"/>
    </row>
    <row r="42" spans="2:15" ht="19.5" customHeight="1">
      <c r="B42" s="14"/>
      <c r="C42" s="14"/>
      <c r="D42" s="14"/>
      <c r="E42" s="30"/>
      <c r="F42" s="14"/>
      <c r="G42" s="14"/>
      <c r="H42" s="14"/>
      <c r="I42" s="14"/>
      <c r="J42" s="14"/>
      <c r="K42" s="14"/>
      <c r="L42" s="21"/>
    </row>
    <row r="43" spans="2:15" ht="12.75" customHeight="1">
      <c r="B43" s="265" t="s">
        <v>277</v>
      </c>
      <c r="C43" s="266"/>
      <c r="D43" s="266"/>
      <c r="E43" s="266"/>
      <c r="F43" s="266"/>
      <c r="G43" s="266"/>
      <c r="H43" s="266"/>
      <c r="I43" s="266"/>
      <c r="J43" s="266"/>
      <c r="K43" s="267"/>
      <c r="L43" s="11"/>
    </row>
    <row r="44" spans="2:15" ht="2.25" customHeight="1">
      <c r="B44" s="11"/>
      <c r="C44" s="11"/>
      <c r="D44" s="11"/>
      <c r="E44" s="11"/>
      <c r="F44" s="41"/>
      <c r="G44" s="11"/>
      <c r="H44" s="11"/>
      <c r="I44" s="11"/>
      <c r="J44" s="11"/>
      <c r="K44" s="11"/>
      <c r="L44" s="11"/>
    </row>
    <row r="45" spans="2:15" ht="26.25" customHeight="1">
      <c r="B45" s="14"/>
      <c r="C45" s="14"/>
      <c r="D45" s="14"/>
      <c r="E45" s="30"/>
      <c r="F45" s="14"/>
      <c r="G45" s="14"/>
      <c r="H45" s="14"/>
      <c r="I45" s="14"/>
      <c r="J45" s="14"/>
      <c r="K45" s="14"/>
      <c r="L45" s="21"/>
    </row>
    <row r="46" spans="2:15" ht="3" customHeight="1">
      <c r="B46" s="11"/>
      <c r="C46" s="11"/>
      <c r="D46" s="11"/>
      <c r="E46" s="11"/>
      <c r="F46" s="41"/>
      <c r="G46" s="11"/>
      <c r="H46" s="11"/>
      <c r="I46" s="11"/>
      <c r="J46" s="11"/>
      <c r="K46" s="11"/>
      <c r="L46" s="11"/>
    </row>
    <row r="47" spans="2:15" ht="26.25" customHeight="1">
      <c r="B47" s="14"/>
      <c r="C47" s="14"/>
      <c r="D47" s="14"/>
      <c r="E47" s="30"/>
      <c r="F47" s="14"/>
      <c r="G47" s="14"/>
      <c r="H47" s="14"/>
      <c r="I47" s="14"/>
      <c r="J47" s="14"/>
      <c r="K47" s="14"/>
      <c r="L47" s="21"/>
      <c r="O47" s="14"/>
    </row>
    <row r="48" spans="2:15" ht="2.25" customHeight="1">
      <c r="B48" s="14"/>
      <c r="C48" s="14"/>
      <c r="D48" s="14"/>
      <c r="E48" s="30"/>
      <c r="F48" s="14"/>
      <c r="G48" s="14"/>
      <c r="H48" s="14"/>
      <c r="I48" s="14"/>
      <c r="J48" s="14"/>
      <c r="K48" s="14"/>
      <c r="L48" s="21"/>
    </row>
    <row r="49" spans="2:12" ht="26.25" customHeight="1">
      <c r="B49" s="14"/>
      <c r="C49" s="14"/>
      <c r="D49" s="14"/>
      <c r="E49" s="30"/>
      <c r="F49" s="14"/>
      <c r="G49" s="14"/>
      <c r="H49" s="14"/>
      <c r="I49" s="14"/>
      <c r="J49" s="14"/>
      <c r="K49" s="14"/>
      <c r="L49" s="21"/>
    </row>
    <row r="50" spans="2:12" ht="39.75" customHeight="1">
      <c r="B50" s="14"/>
      <c r="C50" s="14"/>
      <c r="D50" s="14"/>
      <c r="E50" s="30"/>
      <c r="F50" s="14"/>
      <c r="G50" s="14"/>
      <c r="H50" s="14"/>
      <c r="I50" s="14"/>
      <c r="J50" s="14"/>
      <c r="K50" s="14"/>
      <c r="L50" s="21"/>
    </row>
    <row r="51" spans="2:12" ht="12.75" customHeight="1">
      <c r="B51" s="265" t="s">
        <v>269</v>
      </c>
      <c r="C51" s="267"/>
      <c r="D51" s="28"/>
      <c r="E51" s="307" t="s">
        <v>186</v>
      </c>
      <c r="F51" s="308"/>
      <c r="G51" s="308"/>
      <c r="H51" s="308"/>
      <c r="I51" s="308"/>
      <c r="J51" s="308"/>
      <c r="K51" s="309"/>
      <c r="L51" s="27"/>
    </row>
    <row r="52" spans="2:12" ht="3" customHeight="1">
      <c r="B52" s="7"/>
      <c r="C52" s="7"/>
      <c r="D52" s="7"/>
      <c r="E52" s="7"/>
      <c r="F52" s="7"/>
      <c r="G52" s="7"/>
      <c r="H52" s="7"/>
      <c r="I52" s="7"/>
      <c r="J52" s="7"/>
      <c r="K52" s="7"/>
      <c r="L52" s="7"/>
    </row>
    <row r="53" spans="2:12" ht="12.75" customHeight="1">
      <c r="B53" s="265" t="s">
        <v>270</v>
      </c>
      <c r="C53" s="266"/>
      <c r="D53" s="266"/>
      <c r="E53" s="266"/>
      <c r="F53" s="266"/>
      <c r="G53" s="266"/>
      <c r="H53" s="266"/>
      <c r="I53" s="266"/>
      <c r="J53" s="266"/>
      <c r="K53" s="267"/>
      <c r="L53" s="11"/>
    </row>
    <row r="54" spans="2:12" ht="3" customHeight="1">
      <c r="B54" s="7"/>
      <c r="C54" s="7"/>
      <c r="D54" s="7"/>
      <c r="E54" s="7"/>
      <c r="F54" s="7"/>
      <c r="G54" s="7"/>
      <c r="H54" s="7"/>
      <c r="I54" s="7"/>
      <c r="J54" s="7"/>
      <c r="K54" s="7"/>
      <c r="L54" s="7"/>
    </row>
    <row r="55" spans="2:12" ht="42" customHeight="1">
      <c r="B55" s="297"/>
      <c r="C55" s="298"/>
      <c r="D55" s="298"/>
      <c r="E55" s="298"/>
      <c r="F55" s="298"/>
      <c r="G55" s="298"/>
      <c r="H55" s="298"/>
      <c r="I55" s="298"/>
      <c r="J55" s="298"/>
      <c r="K55" s="299"/>
      <c r="L55" s="26"/>
    </row>
    <row r="56" spans="2:12" ht="3" customHeight="1">
      <c r="B56" s="7"/>
      <c r="C56" s="7"/>
      <c r="D56" s="7"/>
      <c r="E56" s="7"/>
      <c r="F56" s="7"/>
      <c r="G56" s="7"/>
      <c r="H56" s="7"/>
      <c r="I56" s="7"/>
      <c r="J56" s="7"/>
      <c r="K56" s="7"/>
      <c r="L56" s="7"/>
    </row>
    <row r="57" spans="2:12" ht="12.75" customHeight="1">
      <c r="B57" s="265" t="s">
        <v>271</v>
      </c>
      <c r="C57" s="266"/>
      <c r="D57" s="266"/>
      <c r="E57" s="266"/>
      <c r="F57" s="266"/>
      <c r="G57" s="266"/>
      <c r="H57" s="266"/>
      <c r="I57" s="266"/>
      <c r="J57" s="266"/>
      <c r="K57" s="267"/>
      <c r="L57" s="11"/>
    </row>
    <row r="58" spans="2:12" ht="3" customHeight="1">
      <c r="B58" s="7"/>
      <c r="C58" s="7"/>
      <c r="D58" s="7"/>
      <c r="E58" s="7"/>
      <c r="F58" s="7"/>
      <c r="G58" s="7"/>
      <c r="H58" s="7"/>
      <c r="I58" s="7"/>
      <c r="J58" s="7"/>
      <c r="K58" s="7"/>
      <c r="L58" s="7"/>
    </row>
    <row r="59" spans="2:12" ht="56.25" customHeight="1">
      <c r="B59" s="300"/>
      <c r="C59" s="301"/>
      <c r="D59" s="301"/>
      <c r="E59" s="301"/>
      <c r="F59" s="301"/>
      <c r="G59" s="301"/>
      <c r="H59" s="301"/>
      <c r="I59" s="301"/>
      <c r="J59" s="301"/>
      <c r="K59" s="302"/>
      <c r="L59" s="25"/>
    </row>
    <row r="60" spans="2:12" ht="3" customHeight="1">
      <c r="B60" s="7"/>
      <c r="C60" s="7"/>
      <c r="D60" s="7"/>
      <c r="E60" s="7"/>
      <c r="F60" s="7"/>
      <c r="G60" s="7"/>
      <c r="H60" s="7"/>
      <c r="I60" s="7"/>
      <c r="J60" s="7"/>
      <c r="K60" s="7"/>
      <c r="L60" s="7"/>
    </row>
    <row r="61" spans="2:12" ht="12.75" customHeight="1">
      <c r="B61" s="265" t="s">
        <v>272</v>
      </c>
      <c r="C61" s="266"/>
      <c r="D61" s="266"/>
      <c r="E61" s="266"/>
      <c r="F61" s="266"/>
      <c r="G61" s="266"/>
      <c r="H61" s="266"/>
      <c r="I61" s="266"/>
      <c r="J61" s="266"/>
      <c r="K61" s="267"/>
      <c r="L61" s="11"/>
    </row>
    <row r="62" spans="2:12" ht="3" customHeight="1">
      <c r="B62" s="7"/>
      <c r="C62" s="7"/>
      <c r="D62" s="7"/>
      <c r="E62" s="7"/>
      <c r="F62" s="7"/>
      <c r="G62" s="7"/>
      <c r="H62" s="7"/>
      <c r="I62" s="7"/>
      <c r="J62" s="7"/>
      <c r="K62" s="7"/>
      <c r="L62" s="7"/>
    </row>
    <row r="63" spans="2:12" ht="51" customHeight="1">
      <c r="B63" s="297"/>
      <c r="C63" s="298"/>
      <c r="D63" s="298"/>
      <c r="E63" s="298"/>
      <c r="F63" s="298"/>
      <c r="G63" s="298"/>
      <c r="H63" s="298"/>
      <c r="I63" s="298"/>
      <c r="J63" s="298"/>
      <c r="K63" s="299"/>
      <c r="L63" s="24"/>
    </row>
    <row r="64" spans="2:12" ht="3" customHeight="1">
      <c r="B64" s="7"/>
      <c r="C64" s="7"/>
      <c r="D64" s="7"/>
      <c r="E64" s="7"/>
      <c r="F64" s="7"/>
      <c r="G64" s="7"/>
      <c r="H64" s="7"/>
      <c r="I64" s="7"/>
      <c r="J64" s="7"/>
      <c r="K64" s="7"/>
      <c r="L64" s="7"/>
    </row>
    <row r="65" spans="2:12" ht="12.75" customHeight="1">
      <c r="B65" s="265" t="s">
        <v>273</v>
      </c>
      <c r="C65" s="266"/>
      <c r="D65" s="266"/>
      <c r="E65" s="266"/>
      <c r="F65" s="266"/>
      <c r="G65" s="266"/>
      <c r="H65" s="266"/>
      <c r="I65" s="266"/>
      <c r="J65" s="266"/>
      <c r="K65" s="267"/>
      <c r="L65" s="11"/>
    </row>
    <row r="66" spans="2:12" ht="3" customHeight="1">
      <c r="B66" s="7"/>
      <c r="C66" s="7"/>
      <c r="D66" s="7"/>
      <c r="E66" s="7"/>
      <c r="F66" s="7"/>
      <c r="G66" s="7"/>
      <c r="H66" s="7"/>
      <c r="I66" s="7"/>
      <c r="J66" s="7"/>
      <c r="K66" s="7"/>
      <c r="L66" s="7"/>
    </row>
    <row r="67" spans="2:12" ht="38.25" customHeight="1">
      <c r="B67" s="297"/>
      <c r="C67" s="298"/>
      <c r="D67" s="298"/>
      <c r="E67" s="298"/>
      <c r="F67" s="298"/>
      <c r="G67" s="298"/>
      <c r="H67" s="298"/>
      <c r="I67" s="298"/>
      <c r="J67" s="298"/>
      <c r="K67" s="299"/>
      <c r="L67" s="24"/>
    </row>
    <row r="68" spans="2:12" ht="3" customHeight="1">
      <c r="B68" s="7"/>
      <c r="C68" s="7"/>
      <c r="D68" s="7"/>
      <c r="E68" s="7"/>
      <c r="F68" s="7"/>
      <c r="G68" s="7"/>
      <c r="H68" s="7"/>
      <c r="I68" s="7"/>
      <c r="J68" s="7"/>
      <c r="K68" s="7"/>
      <c r="L68" s="7"/>
    </row>
    <row r="69" spans="2:12" ht="12.75" customHeight="1">
      <c r="B69" s="274" t="s">
        <v>278</v>
      </c>
      <c r="C69" s="275"/>
      <c r="D69" s="275"/>
      <c r="E69" s="276"/>
      <c r="F69" s="7"/>
      <c r="G69" s="281"/>
      <c r="H69" s="282"/>
      <c r="I69" s="282"/>
      <c r="J69" s="282"/>
      <c r="K69" s="283"/>
      <c r="L69" s="13"/>
    </row>
    <row r="70" spans="2:12" ht="3" customHeight="1">
      <c r="B70" s="7"/>
      <c r="C70" s="7"/>
      <c r="D70" s="7"/>
      <c r="E70" s="7"/>
      <c r="F70" s="7"/>
      <c r="G70" s="7"/>
      <c r="H70" s="7"/>
      <c r="I70" s="7"/>
      <c r="J70" s="7"/>
      <c r="K70" s="7"/>
      <c r="L70" s="7"/>
    </row>
    <row r="71" spans="2:12" ht="12.75" customHeight="1">
      <c r="B71" s="265" t="s">
        <v>309</v>
      </c>
      <c r="C71" s="266"/>
      <c r="D71" s="266"/>
      <c r="E71" s="266"/>
      <c r="F71" s="266"/>
      <c r="G71" s="266"/>
      <c r="H71" s="266"/>
      <c r="I71" s="266"/>
      <c r="J71" s="266"/>
      <c r="K71" s="267"/>
      <c r="L71" s="11"/>
    </row>
    <row r="72" spans="2:12" ht="3" customHeight="1">
      <c r="B72" s="7"/>
      <c r="C72" s="7"/>
      <c r="D72" s="7"/>
      <c r="E72" s="7"/>
      <c r="F72" s="7"/>
      <c r="G72" s="7"/>
      <c r="H72" s="7"/>
      <c r="I72" s="7"/>
      <c r="J72" s="7"/>
      <c r="K72" s="7"/>
      <c r="L72" s="7"/>
    </row>
    <row r="73" spans="2:12">
      <c r="B73" s="274" t="s">
        <v>175</v>
      </c>
      <c r="C73" s="276"/>
      <c r="D73" s="7"/>
      <c r="E73" s="23"/>
      <c r="F73" s="7"/>
      <c r="G73" s="274" t="s">
        <v>174</v>
      </c>
      <c r="H73" s="276"/>
      <c r="I73" s="7"/>
      <c r="J73" s="288"/>
      <c r="K73" s="291"/>
      <c r="L73" s="13"/>
    </row>
    <row r="74" spans="2:12" ht="3" customHeight="1">
      <c r="B74" s="7"/>
      <c r="C74" s="7"/>
      <c r="D74" s="7"/>
      <c r="E74" s="7"/>
      <c r="F74" s="7"/>
      <c r="G74" s="7"/>
      <c r="H74" s="7"/>
      <c r="I74" s="7"/>
      <c r="J74" s="7"/>
      <c r="K74" s="7"/>
      <c r="L74" s="7"/>
    </row>
    <row r="75" spans="2:12" ht="12.75" customHeight="1">
      <c r="B75" s="292" t="s">
        <v>173</v>
      </c>
      <c r="C75" s="293"/>
      <c r="D75" s="7"/>
      <c r="E75" s="22"/>
      <c r="F75" s="22"/>
      <c r="G75" s="22"/>
      <c r="H75" s="22"/>
      <c r="I75" s="22"/>
      <c r="J75" s="22"/>
      <c r="K75" s="22"/>
      <c r="L75" s="18"/>
    </row>
    <row r="76" spans="2:12" ht="3" customHeight="1">
      <c r="B76" s="294"/>
      <c r="C76" s="284"/>
      <c r="D76" s="7"/>
      <c r="E76" s="7"/>
      <c r="F76" s="7"/>
      <c r="G76" s="21"/>
      <c r="H76" s="21"/>
      <c r="I76" s="7"/>
      <c r="J76" s="19"/>
      <c r="K76" s="20"/>
      <c r="L76" s="19"/>
    </row>
    <row r="77" spans="2:12" ht="12.75" customHeight="1">
      <c r="B77" s="295"/>
      <c r="C77" s="296"/>
      <c r="D77" s="7"/>
      <c r="E77" s="7" t="s">
        <v>172</v>
      </c>
      <c r="F77" s="7"/>
      <c r="G77" s="281" t="s">
        <v>305</v>
      </c>
      <c r="H77" s="282"/>
      <c r="I77" s="282"/>
      <c r="J77" s="282"/>
      <c r="K77" s="283"/>
      <c r="L77" s="18"/>
    </row>
    <row r="78" spans="2:12" ht="3" customHeight="1">
      <c r="B78" s="7"/>
      <c r="C78" s="7"/>
      <c r="D78" s="7"/>
      <c r="E78" s="7"/>
      <c r="F78" s="7"/>
      <c r="G78" s="7"/>
      <c r="H78" s="7"/>
      <c r="I78" s="7"/>
      <c r="J78" s="7"/>
      <c r="K78" s="7"/>
      <c r="L78" s="7"/>
    </row>
    <row r="79" spans="2:12" ht="12.75" customHeight="1">
      <c r="B79" s="278" t="s">
        <v>171</v>
      </c>
      <c r="C79" s="278"/>
      <c r="D79" s="7"/>
      <c r="E79" s="288"/>
      <c r="F79" s="289"/>
      <c r="G79" s="290"/>
      <c r="H79" s="277" t="s">
        <v>170</v>
      </c>
      <c r="I79" s="277"/>
      <c r="J79" s="277"/>
      <c r="K79" s="259"/>
      <c r="L79" s="13"/>
    </row>
    <row r="80" spans="2:12" ht="3" customHeight="1">
      <c r="B80" s="7"/>
      <c r="C80" s="7"/>
      <c r="D80" s="7"/>
      <c r="E80" s="7"/>
      <c r="F80" s="7"/>
      <c r="G80" s="7"/>
      <c r="H80" s="7"/>
      <c r="I80" s="7"/>
      <c r="J80" s="7"/>
      <c r="K80" s="7"/>
      <c r="L80" s="7"/>
    </row>
    <row r="81" spans="2:12" ht="12.75" customHeight="1">
      <c r="B81" s="265" t="s">
        <v>274</v>
      </c>
      <c r="C81" s="266"/>
      <c r="D81" s="266"/>
      <c r="E81" s="266"/>
      <c r="F81" s="266"/>
      <c r="G81" s="266"/>
      <c r="H81" s="266"/>
      <c r="I81" s="266"/>
      <c r="J81" s="266"/>
      <c r="K81" s="267"/>
      <c r="L81" s="11"/>
    </row>
    <row r="82" spans="2:12" ht="3" customHeight="1">
      <c r="B82" s="7"/>
      <c r="C82" s="7"/>
      <c r="D82" s="7"/>
      <c r="E82" s="7"/>
      <c r="F82" s="7"/>
      <c r="G82" s="7"/>
      <c r="H82" s="7"/>
      <c r="I82" s="7"/>
      <c r="J82" s="7"/>
      <c r="K82" s="7"/>
      <c r="L82" s="7"/>
    </row>
    <row r="83" spans="2:12" ht="12.75" customHeight="1">
      <c r="B83" s="274" t="s">
        <v>169</v>
      </c>
      <c r="C83" s="276"/>
      <c r="D83" s="7"/>
      <c r="E83" s="281" t="s">
        <v>306</v>
      </c>
      <c r="F83" s="282"/>
      <c r="G83" s="282"/>
      <c r="H83" s="282"/>
      <c r="I83" s="282"/>
      <c r="J83" s="282"/>
      <c r="K83" s="283"/>
      <c r="L83" s="13"/>
    </row>
    <row r="84" spans="2:12" ht="3" customHeight="1">
      <c r="B84" s="7"/>
      <c r="C84" s="7"/>
      <c r="D84" s="7"/>
      <c r="E84" s="7"/>
      <c r="F84" s="7"/>
      <c r="G84" s="7"/>
      <c r="H84" s="7"/>
      <c r="I84" s="7"/>
      <c r="J84" s="7"/>
      <c r="K84" s="7"/>
      <c r="L84" s="7"/>
    </row>
    <row r="85" spans="2:12" ht="12.75" customHeight="1">
      <c r="B85" s="274" t="s">
        <v>168</v>
      </c>
      <c r="C85" s="276"/>
      <c r="D85" s="16"/>
      <c r="E85" s="277"/>
      <c r="F85" s="277"/>
      <c r="G85" s="277"/>
      <c r="H85" s="277"/>
      <c r="I85" s="277"/>
      <c r="J85" s="277"/>
      <c r="K85" s="284"/>
      <c r="L85" s="13"/>
    </row>
    <row r="86" spans="2:12" ht="3" customHeight="1">
      <c r="B86" s="7"/>
      <c r="C86" s="7"/>
      <c r="D86" s="7"/>
      <c r="E86" s="7"/>
      <c r="F86" s="7"/>
      <c r="G86" s="7"/>
      <c r="H86" s="7"/>
      <c r="I86" s="7"/>
      <c r="J86" s="7"/>
      <c r="K86" s="7"/>
      <c r="L86" s="7"/>
    </row>
    <row r="87" spans="2:12" ht="12.75" customHeight="1">
      <c r="B87" s="14"/>
      <c r="C87" s="14"/>
      <c r="D87" s="14"/>
      <c r="E87" s="14"/>
      <c r="F87" s="7"/>
      <c r="G87" s="17" t="s">
        <v>164</v>
      </c>
      <c r="H87" s="285"/>
      <c r="I87" s="286"/>
      <c r="J87" s="286"/>
      <c r="K87" s="287"/>
      <c r="L87" s="13"/>
    </row>
    <row r="88" spans="2:12" ht="3" customHeight="1">
      <c r="B88" s="7"/>
      <c r="C88" s="7"/>
      <c r="D88" s="7"/>
      <c r="E88" s="7"/>
      <c r="F88" s="7"/>
      <c r="G88" s="7"/>
      <c r="H88" s="7"/>
      <c r="I88" s="7"/>
      <c r="J88" s="7"/>
      <c r="K88" s="7"/>
      <c r="L88" s="7"/>
    </row>
    <row r="89" spans="2:12" ht="12.75" customHeight="1">
      <c r="B89" s="274" t="s">
        <v>167</v>
      </c>
      <c r="C89" s="276"/>
      <c r="D89" s="7"/>
      <c r="E89" s="14"/>
      <c r="F89" s="14"/>
      <c r="G89" s="14"/>
      <c r="H89" s="14" t="s">
        <v>166</v>
      </c>
      <c r="I89" s="14"/>
      <c r="J89" s="279"/>
      <c r="K89" s="280"/>
      <c r="L89" s="13"/>
    </row>
    <row r="90" spans="2:12" ht="3" customHeight="1">
      <c r="B90" s="7"/>
      <c r="C90" s="7"/>
      <c r="D90" s="7"/>
      <c r="E90" s="7"/>
      <c r="F90" s="7"/>
      <c r="G90" s="7"/>
      <c r="H90" s="7"/>
      <c r="I90" s="7"/>
      <c r="J90" s="7"/>
      <c r="K90" s="7"/>
      <c r="L90" s="7"/>
    </row>
    <row r="91" spans="2:12" ht="12.75" customHeight="1">
      <c r="B91" s="274" t="s">
        <v>165</v>
      </c>
      <c r="C91" s="275"/>
      <c r="D91" s="275"/>
      <c r="E91" s="276"/>
      <c r="F91" s="16"/>
      <c r="G91" s="277"/>
      <c r="H91" s="277"/>
      <c r="I91" s="277"/>
      <c r="J91" s="277"/>
      <c r="K91" s="277"/>
      <c r="L91" s="13"/>
    </row>
    <row r="92" spans="2:12" ht="3" customHeight="1">
      <c r="B92" s="7"/>
      <c r="C92" s="7"/>
      <c r="D92" s="7"/>
      <c r="E92" s="7"/>
      <c r="F92" s="7"/>
      <c r="G92" s="7"/>
      <c r="H92" s="7"/>
      <c r="I92" s="7"/>
      <c r="J92" s="7"/>
      <c r="K92" s="7"/>
      <c r="L92" s="7"/>
    </row>
    <row r="93" spans="2:12" ht="12.75" customHeight="1">
      <c r="B93" s="278"/>
      <c r="C93" s="278"/>
      <c r="D93" s="278"/>
      <c r="E93" s="278"/>
      <c r="F93" s="7"/>
      <c r="G93" s="14"/>
      <c r="H93" s="15" t="s">
        <v>164</v>
      </c>
      <c r="I93" s="14"/>
      <c r="J93" s="279"/>
      <c r="K93" s="280"/>
      <c r="L93" s="13"/>
    </row>
    <row r="94" spans="2:12" ht="3" customHeight="1">
      <c r="B94" s="7"/>
      <c r="C94" s="7"/>
      <c r="D94" s="7"/>
      <c r="E94" s="7"/>
      <c r="F94" s="7"/>
      <c r="G94" s="7"/>
      <c r="H94" s="7"/>
      <c r="I94" s="7"/>
      <c r="J94" s="7"/>
      <c r="K94" s="7"/>
      <c r="L94" s="7"/>
    </row>
    <row r="95" spans="2:12" ht="24" customHeight="1">
      <c r="B95" s="274" t="s">
        <v>163</v>
      </c>
      <c r="C95" s="276"/>
      <c r="D95" s="7"/>
      <c r="E95" s="281"/>
      <c r="F95" s="282"/>
      <c r="G95" s="282"/>
      <c r="H95" s="282"/>
      <c r="I95" s="282"/>
      <c r="J95" s="282"/>
      <c r="K95" s="283"/>
      <c r="L95" s="13"/>
    </row>
    <row r="96" spans="2:12" ht="3" customHeight="1">
      <c r="B96" s="7"/>
      <c r="C96" s="7"/>
      <c r="D96" s="7"/>
      <c r="E96" s="7"/>
      <c r="F96" s="7"/>
      <c r="G96" s="7"/>
      <c r="H96" s="7"/>
      <c r="I96" s="7"/>
      <c r="J96" s="7"/>
      <c r="K96" s="7"/>
      <c r="L96" s="7"/>
    </row>
    <row r="97" spans="2:14" ht="3" customHeight="1">
      <c r="B97" s="7"/>
      <c r="C97" s="7"/>
      <c r="D97" s="7"/>
      <c r="E97" s="7"/>
      <c r="F97" s="7"/>
      <c r="G97" s="7"/>
      <c r="H97" s="7"/>
      <c r="I97" s="7"/>
      <c r="J97" s="7"/>
      <c r="K97" s="7"/>
      <c r="L97" s="7"/>
    </row>
    <row r="98" spans="2:14" ht="12.75" customHeight="1">
      <c r="B98" s="265" t="s">
        <v>275</v>
      </c>
      <c r="C98" s="266"/>
      <c r="D98" s="266"/>
      <c r="E98" s="266"/>
      <c r="F98" s="266"/>
      <c r="G98" s="266"/>
      <c r="H98" s="266"/>
      <c r="I98" s="266"/>
      <c r="J98" s="266"/>
      <c r="K98" s="267"/>
      <c r="L98" s="11"/>
    </row>
    <row r="99" spans="2:14" ht="3" customHeight="1">
      <c r="B99" s="10"/>
      <c r="C99" s="9"/>
      <c r="D99" s="9"/>
      <c r="E99" s="9"/>
      <c r="F99" s="9"/>
      <c r="G99" s="9"/>
      <c r="H99" s="9"/>
      <c r="I99" s="9"/>
      <c r="J99" s="9"/>
      <c r="K99" s="9"/>
      <c r="L99" s="9"/>
    </row>
    <row r="100" spans="2:14" ht="29.25" customHeight="1">
      <c r="B100" s="268" t="s">
        <v>298</v>
      </c>
      <c r="C100" s="269"/>
      <c r="D100" s="269"/>
      <c r="E100" s="269"/>
      <c r="F100" s="269"/>
      <c r="G100" s="269"/>
      <c r="H100" s="269"/>
      <c r="I100" s="269"/>
      <c r="J100" s="269"/>
      <c r="K100" s="270"/>
      <c r="L100" s="12"/>
    </row>
    <row r="101" spans="2:14" ht="2.25" customHeight="1">
      <c r="B101" s="7"/>
      <c r="C101" s="7"/>
      <c r="D101" s="7"/>
      <c r="E101" s="7"/>
      <c r="F101" s="7"/>
      <c r="G101" s="7"/>
      <c r="H101" s="7"/>
      <c r="I101" s="7"/>
      <c r="J101" s="7"/>
      <c r="K101" s="7"/>
      <c r="L101" s="7"/>
    </row>
    <row r="102" spans="2:14" ht="12.75" customHeight="1">
      <c r="B102" s="265" t="s">
        <v>276</v>
      </c>
      <c r="C102" s="266"/>
      <c r="D102" s="266"/>
      <c r="E102" s="266"/>
      <c r="F102" s="266"/>
      <c r="G102" s="266"/>
      <c r="H102" s="266"/>
      <c r="I102" s="266"/>
      <c r="J102" s="266"/>
      <c r="K102" s="267"/>
      <c r="L102" s="11"/>
    </row>
    <row r="103" spans="2:14" ht="3" customHeight="1">
      <c r="B103" s="10"/>
      <c r="C103" s="9"/>
      <c r="D103" s="9"/>
      <c r="E103" s="9"/>
      <c r="F103" s="9"/>
      <c r="G103" s="9"/>
      <c r="H103" s="9"/>
      <c r="I103" s="9"/>
      <c r="J103" s="9"/>
      <c r="K103" s="9"/>
      <c r="L103" s="9"/>
    </row>
    <row r="104" spans="2:14" ht="64.5" customHeight="1">
      <c r="B104" s="271" t="s">
        <v>307</v>
      </c>
      <c r="C104" s="272"/>
      <c r="D104" s="272"/>
      <c r="E104" s="272"/>
      <c r="F104" s="272"/>
      <c r="G104" s="272"/>
      <c r="H104" s="272"/>
      <c r="I104" s="272"/>
      <c r="J104" s="272"/>
      <c r="K104" s="273"/>
      <c r="L104" s="8"/>
      <c r="N104" s="236"/>
    </row>
    <row r="105" spans="2:14" ht="3" customHeight="1">
      <c r="B105" s="7"/>
      <c r="C105" s="7"/>
      <c r="D105" s="7"/>
      <c r="E105" s="7"/>
      <c r="F105" s="7"/>
      <c r="G105" s="7"/>
      <c r="H105" s="7"/>
      <c r="I105" s="7"/>
      <c r="J105" s="7"/>
      <c r="K105" s="7"/>
      <c r="L105" s="7"/>
    </row>
  </sheetData>
  <sheetProtection formatCells="0" formatColumns="0" formatRows="0" insertColumns="0" insertRows="0" insertHyperlinks="0" deleteColumns="0" deleteRows="0" selectLockedCells="1" sort="0" autoFilter="0" pivotTables="0"/>
  <mergeCells count="59">
    <mergeCell ref="N7:Q7"/>
    <mergeCell ref="B8:K8"/>
    <mergeCell ref="N6:Q6"/>
    <mergeCell ref="B9:H9"/>
    <mergeCell ref="B11:K11"/>
    <mergeCell ref="N11:Q12"/>
    <mergeCell ref="B13:C13"/>
    <mergeCell ref="N13:Q13"/>
    <mergeCell ref="E13:K13"/>
    <mergeCell ref="B20:K20"/>
    <mergeCell ref="B51:C51"/>
    <mergeCell ref="E51:K51"/>
    <mergeCell ref="B43:K43"/>
    <mergeCell ref="N14:Q14"/>
    <mergeCell ref="B16:E16"/>
    <mergeCell ref="G16:K16"/>
    <mergeCell ref="B18:C18"/>
    <mergeCell ref="E18:K18"/>
    <mergeCell ref="B28:K28"/>
    <mergeCell ref="B36:K36"/>
    <mergeCell ref="B15:E15"/>
    <mergeCell ref="G15:K15"/>
    <mergeCell ref="B53:K53"/>
    <mergeCell ref="B55:K55"/>
    <mergeCell ref="B57:K57"/>
    <mergeCell ref="B59:K59"/>
    <mergeCell ref="B61:K61"/>
    <mergeCell ref="B63:K63"/>
    <mergeCell ref="B65:K65"/>
    <mergeCell ref="B67:K67"/>
    <mergeCell ref="B69:E69"/>
    <mergeCell ref="G69:K69"/>
    <mergeCell ref="B71:K71"/>
    <mergeCell ref="B73:C73"/>
    <mergeCell ref="G73:H73"/>
    <mergeCell ref="J73:K73"/>
    <mergeCell ref="B75:C77"/>
    <mergeCell ref="G77:K77"/>
    <mergeCell ref="B79:C79"/>
    <mergeCell ref="E79:G79"/>
    <mergeCell ref="H79:J79"/>
    <mergeCell ref="B81:K81"/>
    <mergeCell ref="B83:C83"/>
    <mergeCell ref="E83:K83"/>
    <mergeCell ref="B85:C85"/>
    <mergeCell ref="E85:K85"/>
    <mergeCell ref="H87:K87"/>
    <mergeCell ref="B89:C89"/>
    <mergeCell ref="J89:K89"/>
    <mergeCell ref="B98:K98"/>
    <mergeCell ref="B100:K100"/>
    <mergeCell ref="B102:K102"/>
    <mergeCell ref="B104:K104"/>
    <mergeCell ref="B91:E91"/>
    <mergeCell ref="G91:K91"/>
    <mergeCell ref="B93:E93"/>
    <mergeCell ref="J93:K93"/>
    <mergeCell ref="B95:C95"/>
    <mergeCell ref="E95:K95"/>
  </mergeCells>
  <printOptions horizontalCentered="1" verticalCentered="1"/>
  <pageMargins left="0.31496062992125984" right="0.27559055118110237" top="0.23622047244094491" bottom="0.19685039370078741" header="0" footer="0"/>
  <pageSetup orientation="landscape" r:id="rId1"/>
  <headerFooter alignWithMargins="0">
    <oddFooter>&amp;L&amp;"-,Normal"&amp;8Guía de Propuesta Parte I:&amp;C&amp;"-,Normal"&amp;8Generalidades de la Propuesta&amp;R&amp;"-,Normal"&amp;8&amp;F&amp;D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9525</xdr:colOff>
                    <xdr:row>73</xdr:row>
                    <xdr:rowOff>9525</xdr:rowOff>
                  </from>
                  <to>
                    <xdr:col>4</xdr:col>
                    <xdr:colOff>609600</xdr:colOff>
                    <xdr:row>75</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733425</xdr:colOff>
                    <xdr:row>22</xdr:row>
                    <xdr:rowOff>9525</xdr:rowOff>
                  </from>
                  <to>
                    <xdr:col>9</xdr:col>
                    <xdr:colOff>695325</xdr:colOff>
                    <xdr:row>24</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495300</xdr:colOff>
                    <xdr:row>73</xdr:row>
                    <xdr:rowOff>9525</xdr:rowOff>
                  </from>
                  <to>
                    <xdr:col>7</xdr:col>
                    <xdr:colOff>333375</xdr:colOff>
                    <xdr:row>75</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371475</xdr:colOff>
                    <xdr:row>73</xdr:row>
                    <xdr:rowOff>9525</xdr:rowOff>
                  </from>
                  <to>
                    <xdr:col>9</xdr:col>
                    <xdr:colOff>152400</xdr:colOff>
                    <xdr:row>75</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xdr:col>
                    <xdr:colOff>180975</xdr:colOff>
                    <xdr:row>73</xdr:row>
                    <xdr:rowOff>9525</xdr:rowOff>
                  </from>
                  <to>
                    <xdr:col>10</xdr:col>
                    <xdr:colOff>28575</xdr:colOff>
                    <xdr:row>75</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66675</xdr:colOff>
                    <xdr:row>73</xdr:row>
                    <xdr:rowOff>9525</xdr:rowOff>
                  </from>
                  <to>
                    <xdr:col>10</xdr:col>
                    <xdr:colOff>657225</xdr:colOff>
                    <xdr:row>75</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0</xdr:colOff>
                    <xdr:row>20</xdr:row>
                    <xdr:rowOff>28575</xdr:rowOff>
                  </from>
                  <to>
                    <xdr:col>2</xdr:col>
                    <xdr:colOff>333375</xdr:colOff>
                    <xdr:row>22</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76200</xdr:colOff>
                    <xdr:row>21</xdr:row>
                    <xdr:rowOff>0</xdr:rowOff>
                  </from>
                  <to>
                    <xdr:col>7</xdr:col>
                    <xdr:colOff>0</xdr:colOff>
                    <xdr:row>22</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180975</xdr:colOff>
                    <xdr:row>21</xdr:row>
                    <xdr:rowOff>0</xdr:rowOff>
                  </from>
                  <to>
                    <xdr:col>6</xdr:col>
                    <xdr:colOff>38100</xdr:colOff>
                    <xdr:row>22</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7</xdr:col>
                    <xdr:colOff>723900</xdr:colOff>
                    <xdr:row>21</xdr:row>
                    <xdr:rowOff>0</xdr:rowOff>
                  </from>
                  <to>
                    <xdr:col>9</xdr:col>
                    <xdr:colOff>714375</xdr:colOff>
                    <xdr:row>22</xdr:row>
                    <xdr:rowOff>28575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10</xdr:col>
                    <xdr:colOff>219075</xdr:colOff>
                    <xdr:row>21</xdr:row>
                    <xdr:rowOff>0</xdr:rowOff>
                  </from>
                  <to>
                    <xdr:col>10</xdr:col>
                    <xdr:colOff>1438275</xdr:colOff>
                    <xdr:row>22</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1457325</xdr:colOff>
                    <xdr:row>20</xdr:row>
                    <xdr:rowOff>0</xdr:rowOff>
                  </from>
                  <to>
                    <xdr:col>10</xdr:col>
                    <xdr:colOff>2466975</xdr:colOff>
                    <xdr:row>23</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7</xdr:col>
                    <xdr:colOff>66675</xdr:colOff>
                    <xdr:row>21</xdr:row>
                    <xdr:rowOff>9525</xdr:rowOff>
                  </from>
                  <to>
                    <xdr:col>7</xdr:col>
                    <xdr:colOff>714375</xdr:colOff>
                    <xdr:row>22</xdr:row>
                    <xdr:rowOff>9525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4</xdr:col>
                    <xdr:colOff>581025</xdr:colOff>
                    <xdr:row>73</xdr:row>
                    <xdr:rowOff>9525</xdr:rowOff>
                  </from>
                  <to>
                    <xdr:col>6</xdr:col>
                    <xdr:colOff>371475</xdr:colOff>
                    <xdr:row>75</xdr:row>
                    <xdr:rowOff>28575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4</xdr:col>
                    <xdr:colOff>161925</xdr:colOff>
                    <xdr:row>87</xdr:row>
                    <xdr:rowOff>0</xdr:rowOff>
                  </from>
                  <to>
                    <xdr:col>4</xdr:col>
                    <xdr:colOff>533400</xdr:colOff>
                    <xdr:row>89</xdr:row>
                    <xdr:rowOff>28575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6</xdr:col>
                    <xdr:colOff>76200</xdr:colOff>
                    <xdr:row>87</xdr:row>
                    <xdr:rowOff>0</xdr:rowOff>
                  </from>
                  <to>
                    <xdr:col>6</xdr:col>
                    <xdr:colOff>447675</xdr:colOff>
                    <xdr:row>89</xdr:row>
                    <xdr:rowOff>28575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6</xdr:col>
                    <xdr:colOff>0</xdr:colOff>
                    <xdr:row>89</xdr:row>
                    <xdr:rowOff>28575</xdr:rowOff>
                  </from>
                  <to>
                    <xdr:col>7</xdr:col>
                    <xdr:colOff>38100</xdr:colOff>
                    <xdr:row>92</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10</xdr:col>
                    <xdr:colOff>1076325</xdr:colOff>
                    <xdr:row>89</xdr:row>
                    <xdr:rowOff>28575</xdr:rowOff>
                  </from>
                  <to>
                    <xdr:col>10</xdr:col>
                    <xdr:colOff>2105025</xdr:colOff>
                    <xdr:row>92</xdr:row>
                    <xdr:rowOff>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7</xdr:col>
                    <xdr:colOff>342900</xdr:colOff>
                    <xdr:row>89</xdr:row>
                    <xdr:rowOff>28575</xdr:rowOff>
                  </from>
                  <to>
                    <xdr:col>9</xdr:col>
                    <xdr:colOff>190500</xdr:colOff>
                    <xdr:row>92</xdr:row>
                    <xdr:rowOff>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6</xdr:col>
                    <xdr:colOff>0</xdr:colOff>
                    <xdr:row>91</xdr:row>
                    <xdr:rowOff>28575</xdr:rowOff>
                  </from>
                  <to>
                    <xdr:col>7</xdr:col>
                    <xdr:colOff>38100</xdr:colOff>
                    <xdr:row>94</xdr:row>
                    <xdr:rowOff>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9</xdr:col>
                    <xdr:colOff>495300</xdr:colOff>
                    <xdr:row>89</xdr:row>
                    <xdr:rowOff>28575</xdr:rowOff>
                  </from>
                  <to>
                    <xdr:col>10</xdr:col>
                    <xdr:colOff>762000</xdr:colOff>
                    <xdr:row>92</xdr:row>
                    <xdr:rowOff>9525</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4</xdr:col>
                    <xdr:colOff>9525</xdr:colOff>
                    <xdr:row>83</xdr:row>
                    <xdr:rowOff>9525</xdr:rowOff>
                  </from>
                  <to>
                    <xdr:col>5</xdr:col>
                    <xdr:colOff>47625</xdr:colOff>
                    <xdr:row>85</xdr:row>
                    <xdr:rowOff>28575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9</xdr:col>
                    <xdr:colOff>561975</xdr:colOff>
                    <xdr:row>83</xdr:row>
                    <xdr:rowOff>9525</xdr:rowOff>
                  </from>
                  <to>
                    <xdr:col>10</xdr:col>
                    <xdr:colOff>1104900</xdr:colOff>
                    <xdr:row>85</xdr:row>
                    <xdr:rowOff>28575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6</xdr:col>
                    <xdr:colOff>104775</xdr:colOff>
                    <xdr:row>83</xdr:row>
                    <xdr:rowOff>9525</xdr:rowOff>
                  </from>
                  <to>
                    <xdr:col>7</xdr:col>
                    <xdr:colOff>0</xdr:colOff>
                    <xdr:row>85</xdr:row>
                    <xdr:rowOff>28575</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7</xdr:col>
                    <xdr:colOff>104775</xdr:colOff>
                    <xdr:row>83</xdr:row>
                    <xdr:rowOff>28575</xdr:rowOff>
                  </from>
                  <to>
                    <xdr:col>9</xdr:col>
                    <xdr:colOff>447675</xdr:colOff>
                    <xdr:row>86</xdr:row>
                    <xdr:rowOff>0</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4</xdr:col>
                    <xdr:colOff>9525</xdr:colOff>
                    <xdr:row>85</xdr:row>
                    <xdr:rowOff>28575</xdr:rowOff>
                  </from>
                  <to>
                    <xdr:col>5</xdr:col>
                    <xdr:colOff>47625</xdr:colOff>
                    <xdr:row>88</xdr:row>
                    <xdr:rowOff>0</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10</xdr:col>
                    <xdr:colOff>1209675</xdr:colOff>
                    <xdr:row>83</xdr:row>
                    <xdr:rowOff>9525</xdr:rowOff>
                  </from>
                  <to>
                    <xdr:col>10</xdr:col>
                    <xdr:colOff>2124075</xdr:colOff>
                    <xdr:row>85</xdr:row>
                    <xdr:rowOff>28575</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2</xdr:col>
                    <xdr:colOff>371475</xdr:colOff>
                    <xdr:row>21</xdr:row>
                    <xdr:rowOff>0</xdr:rowOff>
                  </from>
                  <to>
                    <xdr:col>4</xdr:col>
                    <xdr:colOff>161925</xdr:colOff>
                    <xdr:row>22</xdr:row>
                    <xdr:rowOff>28575</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from>
                    <xdr:col>4</xdr:col>
                    <xdr:colOff>161925</xdr:colOff>
                    <xdr:row>22</xdr:row>
                    <xdr:rowOff>28575</xdr:rowOff>
                  </from>
                  <to>
                    <xdr:col>7</xdr:col>
                    <xdr:colOff>695325</xdr:colOff>
                    <xdr:row>24</xdr:row>
                    <xdr:rowOff>28575</xdr:rowOff>
                  </to>
                </anchor>
              </controlPr>
            </control>
          </mc:Choice>
        </mc:AlternateContent>
        <mc:AlternateContent xmlns:mc="http://schemas.openxmlformats.org/markup-compatibility/2006">
          <mc:Choice Requires="x14">
            <control shapeId="3110" r:id="rId33" name="Check Box 38">
              <controlPr defaultSize="0" autoFill="0" autoLine="0" autoPict="0">
                <anchor moveWithCells="1">
                  <from>
                    <xdr:col>1</xdr:col>
                    <xdr:colOff>0</xdr:colOff>
                    <xdr:row>22</xdr:row>
                    <xdr:rowOff>9525</xdr:rowOff>
                  </from>
                  <to>
                    <xdr:col>4</xdr:col>
                    <xdr:colOff>28575</xdr:colOff>
                    <xdr:row>24</xdr:row>
                    <xdr:rowOff>28575</xdr:rowOff>
                  </to>
                </anchor>
              </controlPr>
            </control>
          </mc:Choice>
        </mc:AlternateContent>
        <mc:AlternateContent xmlns:mc="http://schemas.openxmlformats.org/markup-compatibility/2006">
          <mc:Choice Requires="x14">
            <control shapeId="3111" r:id="rId34" name="Check Box 39">
              <controlPr defaultSize="0" autoFill="0" autoLine="0" autoPict="0">
                <anchor moveWithCells="1">
                  <from>
                    <xdr:col>10</xdr:col>
                    <xdr:colOff>219075</xdr:colOff>
                    <xdr:row>23</xdr:row>
                    <xdr:rowOff>0</xdr:rowOff>
                  </from>
                  <to>
                    <xdr:col>10</xdr:col>
                    <xdr:colOff>1371600</xdr:colOff>
                    <xdr:row>23</xdr:row>
                    <xdr:rowOff>190500</xdr:rowOff>
                  </to>
                </anchor>
              </controlPr>
            </control>
          </mc:Choice>
        </mc:AlternateContent>
        <mc:AlternateContent xmlns:mc="http://schemas.openxmlformats.org/markup-compatibility/2006">
          <mc:Choice Requires="x14">
            <control shapeId="3120" r:id="rId35" name="Check Box 48">
              <controlPr defaultSize="0" autoFill="0" autoLine="0" autoPict="0">
                <anchor moveWithCells="1">
                  <from>
                    <xdr:col>1</xdr:col>
                    <xdr:colOff>9525</xdr:colOff>
                    <xdr:row>44</xdr:row>
                    <xdr:rowOff>66675</xdr:rowOff>
                  </from>
                  <to>
                    <xdr:col>2</xdr:col>
                    <xdr:colOff>619125</xdr:colOff>
                    <xdr:row>44</xdr:row>
                    <xdr:rowOff>276225</xdr:rowOff>
                  </to>
                </anchor>
              </controlPr>
            </control>
          </mc:Choice>
        </mc:AlternateContent>
        <mc:AlternateContent xmlns:mc="http://schemas.openxmlformats.org/markup-compatibility/2006">
          <mc:Choice Requires="x14">
            <control shapeId="3122" r:id="rId36" name="Check Box 50">
              <controlPr defaultSize="0" autoFill="0" autoLine="0" autoPict="0">
                <anchor moveWithCells="1">
                  <from>
                    <xdr:col>4</xdr:col>
                    <xdr:colOff>66675</xdr:colOff>
                    <xdr:row>44</xdr:row>
                    <xdr:rowOff>66675</xdr:rowOff>
                  </from>
                  <to>
                    <xdr:col>7</xdr:col>
                    <xdr:colOff>66675</xdr:colOff>
                    <xdr:row>46</xdr:row>
                    <xdr:rowOff>9525</xdr:rowOff>
                  </to>
                </anchor>
              </controlPr>
            </control>
          </mc:Choice>
        </mc:AlternateContent>
        <mc:AlternateContent xmlns:mc="http://schemas.openxmlformats.org/markup-compatibility/2006">
          <mc:Choice Requires="x14">
            <control shapeId="3123" r:id="rId37" name="Check Box 51">
              <controlPr defaultSize="0" autoFill="0" autoLine="0" autoPict="0">
                <anchor moveWithCells="1">
                  <from>
                    <xdr:col>7</xdr:col>
                    <xdr:colOff>571500</xdr:colOff>
                    <xdr:row>46</xdr:row>
                    <xdr:rowOff>85725</xdr:rowOff>
                  </from>
                  <to>
                    <xdr:col>9</xdr:col>
                    <xdr:colOff>561975</xdr:colOff>
                    <xdr:row>46</xdr:row>
                    <xdr:rowOff>304800</xdr:rowOff>
                  </to>
                </anchor>
              </controlPr>
            </control>
          </mc:Choice>
        </mc:AlternateContent>
        <mc:AlternateContent xmlns:mc="http://schemas.openxmlformats.org/markup-compatibility/2006">
          <mc:Choice Requires="x14">
            <control shapeId="3124" r:id="rId38" name="Check Box 52">
              <controlPr defaultSize="0" autoFill="0" autoLine="0" autoPict="0">
                <anchor moveWithCells="1">
                  <from>
                    <xdr:col>7</xdr:col>
                    <xdr:colOff>571500</xdr:colOff>
                    <xdr:row>44</xdr:row>
                    <xdr:rowOff>66675</xdr:rowOff>
                  </from>
                  <to>
                    <xdr:col>10</xdr:col>
                    <xdr:colOff>200025</xdr:colOff>
                    <xdr:row>45</xdr:row>
                    <xdr:rowOff>0</xdr:rowOff>
                  </to>
                </anchor>
              </controlPr>
            </control>
          </mc:Choice>
        </mc:AlternateContent>
        <mc:AlternateContent xmlns:mc="http://schemas.openxmlformats.org/markup-compatibility/2006">
          <mc:Choice Requires="x14">
            <control shapeId="3126" r:id="rId39" name="Check Box 54">
              <controlPr defaultSize="0" autoFill="0" autoLine="0" autoPict="0">
                <anchor moveWithCells="1">
                  <from>
                    <xdr:col>10</xdr:col>
                    <xdr:colOff>828675</xdr:colOff>
                    <xdr:row>44</xdr:row>
                    <xdr:rowOff>28575</xdr:rowOff>
                  </from>
                  <to>
                    <xdr:col>10</xdr:col>
                    <xdr:colOff>2257425</xdr:colOff>
                    <xdr:row>45</xdr:row>
                    <xdr:rowOff>28575</xdr:rowOff>
                  </to>
                </anchor>
              </controlPr>
            </control>
          </mc:Choice>
        </mc:AlternateContent>
        <mc:AlternateContent xmlns:mc="http://schemas.openxmlformats.org/markup-compatibility/2006">
          <mc:Choice Requires="x14">
            <control shapeId="3136" r:id="rId40" name="Check Box 64">
              <controlPr defaultSize="0" autoFill="0" autoLine="0" autoPict="0">
                <anchor moveWithCells="1">
                  <from>
                    <xdr:col>1</xdr:col>
                    <xdr:colOff>9525</xdr:colOff>
                    <xdr:row>46</xdr:row>
                    <xdr:rowOff>38100</xdr:rowOff>
                  </from>
                  <to>
                    <xdr:col>2</xdr:col>
                    <xdr:colOff>600075</xdr:colOff>
                    <xdr:row>48</xdr:row>
                    <xdr:rowOff>0</xdr:rowOff>
                  </to>
                </anchor>
              </controlPr>
            </control>
          </mc:Choice>
        </mc:AlternateContent>
        <mc:AlternateContent xmlns:mc="http://schemas.openxmlformats.org/markup-compatibility/2006">
          <mc:Choice Requires="x14">
            <control shapeId="3139" r:id="rId41" name="Check Box 67">
              <controlPr defaultSize="0" autoFill="0" autoLine="0" autoPict="0">
                <anchor moveWithCells="1">
                  <from>
                    <xdr:col>4</xdr:col>
                    <xdr:colOff>66675</xdr:colOff>
                    <xdr:row>46</xdr:row>
                    <xdr:rowOff>38100</xdr:rowOff>
                  </from>
                  <to>
                    <xdr:col>6</xdr:col>
                    <xdr:colOff>695325</xdr:colOff>
                    <xdr:row>47</xdr:row>
                    <xdr:rowOff>28575</xdr:rowOff>
                  </to>
                </anchor>
              </controlPr>
            </control>
          </mc:Choice>
        </mc:AlternateContent>
        <mc:AlternateContent xmlns:mc="http://schemas.openxmlformats.org/markup-compatibility/2006">
          <mc:Choice Requires="x14">
            <control shapeId="3141" r:id="rId42" name="Check Box 69">
              <controlPr defaultSize="0" autoFill="0" autoLine="0" autoPict="0">
                <anchor moveWithCells="1">
                  <from>
                    <xdr:col>10</xdr:col>
                    <xdr:colOff>838200</xdr:colOff>
                    <xdr:row>46</xdr:row>
                    <xdr:rowOff>104775</xdr:rowOff>
                  </from>
                  <to>
                    <xdr:col>10</xdr:col>
                    <xdr:colOff>1971675</xdr:colOff>
                    <xdr:row>46</xdr:row>
                    <xdr:rowOff>333375</xdr:rowOff>
                  </to>
                </anchor>
              </controlPr>
            </control>
          </mc:Choice>
        </mc:AlternateContent>
        <mc:AlternateContent xmlns:mc="http://schemas.openxmlformats.org/markup-compatibility/2006">
          <mc:Choice Requires="x14">
            <control shapeId="3149" r:id="rId43" name="Check Box 77">
              <controlPr defaultSize="0" autoFill="0" autoLine="0" autoPict="0">
                <anchor moveWithCells="1">
                  <from>
                    <xdr:col>1</xdr:col>
                    <xdr:colOff>9525</xdr:colOff>
                    <xdr:row>48</xdr:row>
                    <xdr:rowOff>47625</xdr:rowOff>
                  </from>
                  <to>
                    <xdr:col>2</xdr:col>
                    <xdr:colOff>619125</xdr:colOff>
                    <xdr:row>48</xdr:row>
                    <xdr:rowOff>266700</xdr:rowOff>
                  </to>
                </anchor>
              </controlPr>
            </control>
          </mc:Choice>
        </mc:AlternateContent>
        <mc:AlternateContent xmlns:mc="http://schemas.openxmlformats.org/markup-compatibility/2006">
          <mc:Choice Requires="x14">
            <control shapeId="3150" r:id="rId44" name="Check Box 78">
              <controlPr defaultSize="0" autoFill="0" autoLine="0" autoPict="0">
                <anchor moveWithCells="1">
                  <from>
                    <xdr:col>4</xdr:col>
                    <xdr:colOff>66675</xdr:colOff>
                    <xdr:row>48</xdr:row>
                    <xdr:rowOff>47625</xdr:rowOff>
                  </from>
                  <to>
                    <xdr:col>7</xdr:col>
                    <xdr:colOff>47625</xdr:colOff>
                    <xdr:row>49</xdr:row>
                    <xdr:rowOff>9525</xdr:rowOff>
                  </to>
                </anchor>
              </controlPr>
            </control>
          </mc:Choice>
        </mc:AlternateContent>
        <mc:AlternateContent xmlns:mc="http://schemas.openxmlformats.org/markup-compatibility/2006">
          <mc:Choice Requires="x14">
            <control shapeId="3152" r:id="rId45" name="Check Box 80">
              <controlPr defaultSize="0" autoFill="0" autoLine="0" autoPict="0">
                <anchor moveWithCells="1">
                  <from>
                    <xdr:col>7</xdr:col>
                    <xdr:colOff>571500</xdr:colOff>
                    <xdr:row>48</xdr:row>
                    <xdr:rowOff>47625</xdr:rowOff>
                  </from>
                  <to>
                    <xdr:col>10</xdr:col>
                    <xdr:colOff>676275</xdr:colOff>
                    <xdr:row>49</xdr:row>
                    <xdr:rowOff>38100</xdr:rowOff>
                  </to>
                </anchor>
              </controlPr>
            </control>
          </mc:Choice>
        </mc:AlternateContent>
        <mc:AlternateContent xmlns:mc="http://schemas.openxmlformats.org/markup-compatibility/2006">
          <mc:Choice Requires="x14">
            <control shapeId="3153" r:id="rId46" name="Check Box 81">
              <controlPr defaultSize="0" autoFill="0" autoLine="0" autoPict="0">
                <anchor moveWithCells="1">
                  <from>
                    <xdr:col>10</xdr:col>
                    <xdr:colOff>828675</xdr:colOff>
                    <xdr:row>48</xdr:row>
                    <xdr:rowOff>0</xdr:rowOff>
                  </from>
                  <to>
                    <xdr:col>10</xdr:col>
                    <xdr:colOff>2238375</xdr:colOff>
                    <xdr:row>49</xdr:row>
                    <xdr:rowOff>104775</xdr:rowOff>
                  </to>
                </anchor>
              </controlPr>
            </control>
          </mc:Choice>
        </mc:AlternateContent>
        <mc:AlternateContent xmlns:mc="http://schemas.openxmlformats.org/markup-compatibility/2006">
          <mc:Choice Requires="x14">
            <control shapeId="3162" r:id="rId47" name="Check Box 90">
              <controlPr defaultSize="0" autoFill="0" autoLine="0" autoPict="0">
                <anchor moveWithCells="1">
                  <from>
                    <xdr:col>7</xdr:col>
                    <xdr:colOff>571500</xdr:colOff>
                    <xdr:row>49</xdr:row>
                    <xdr:rowOff>66675</xdr:rowOff>
                  </from>
                  <to>
                    <xdr:col>10</xdr:col>
                    <xdr:colOff>495300</xdr:colOff>
                    <xdr:row>49</xdr:row>
                    <xdr:rowOff>276225</xdr:rowOff>
                  </to>
                </anchor>
              </controlPr>
            </control>
          </mc:Choice>
        </mc:AlternateContent>
        <mc:AlternateContent xmlns:mc="http://schemas.openxmlformats.org/markup-compatibility/2006">
          <mc:Choice Requires="x14">
            <control shapeId="3166" r:id="rId48" name="Check Box 94">
              <controlPr defaultSize="0" autoFill="0" autoLine="0" autoPict="0">
                <anchor moveWithCells="1">
                  <from>
                    <xdr:col>1</xdr:col>
                    <xdr:colOff>9525</xdr:colOff>
                    <xdr:row>49</xdr:row>
                    <xdr:rowOff>66675</xdr:rowOff>
                  </from>
                  <to>
                    <xdr:col>2</xdr:col>
                    <xdr:colOff>695325</xdr:colOff>
                    <xdr:row>49</xdr:row>
                    <xdr:rowOff>371475</xdr:rowOff>
                  </to>
                </anchor>
              </controlPr>
            </control>
          </mc:Choice>
        </mc:AlternateContent>
        <mc:AlternateContent xmlns:mc="http://schemas.openxmlformats.org/markup-compatibility/2006">
          <mc:Choice Requires="x14">
            <control shapeId="3167" r:id="rId49" name="Check Box 95">
              <controlPr defaultSize="0" autoFill="0" autoLine="0" autoPict="0">
                <anchor moveWithCells="1">
                  <from>
                    <xdr:col>4</xdr:col>
                    <xdr:colOff>66675</xdr:colOff>
                    <xdr:row>49</xdr:row>
                    <xdr:rowOff>66675</xdr:rowOff>
                  </from>
                  <to>
                    <xdr:col>7</xdr:col>
                    <xdr:colOff>9525</xdr:colOff>
                    <xdr:row>49</xdr:row>
                    <xdr:rowOff>371475</xdr:rowOff>
                  </to>
                </anchor>
              </controlPr>
            </control>
          </mc:Choice>
        </mc:AlternateContent>
        <mc:AlternateContent xmlns:mc="http://schemas.openxmlformats.org/markup-compatibility/2006">
          <mc:Choice Requires="x14">
            <control shapeId="3168" r:id="rId50" name="Check Box 96">
              <controlPr defaultSize="0" autoFill="0" autoLine="0" autoPict="0">
                <anchor moveWithCells="1">
                  <from>
                    <xdr:col>1</xdr:col>
                    <xdr:colOff>9525</xdr:colOff>
                    <xdr:row>29</xdr:row>
                    <xdr:rowOff>47625</xdr:rowOff>
                  </from>
                  <to>
                    <xdr:col>2</xdr:col>
                    <xdr:colOff>619125</xdr:colOff>
                    <xdr:row>29</xdr:row>
                    <xdr:rowOff>266700</xdr:rowOff>
                  </to>
                </anchor>
              </controlPr>
            </control>
          </mc:Choice>
        </mc:AlternateContent>
        <mc:AlternateContent xmlns:mc="http://schemas.openxmlformats.org/markup-compatibility/2006">
          <mc:Choice Requires="x14">
            <control shapeId="3169" r:id="rId51" name="Check Box 97">
              <controlPr defaultSize="0" autoFill="0" autoLine="0" autoPict="0">
                <anchor moveWithCells="1">
                  <from>
                    <xdr:col>2</xdr:col>
                    <xdr:colOff>657225</xdr:colOff>
                    <xdr:row>29</xdr:row>
                    <xdr:rowOff>38100</xdr:rowOff>
                  </from>
                  <to>
                    <xdr:col>4</xdr:col>
                    <xdr:colOff>600075</xdr:colOff>
                    <xdr:row>29</xdr:row>
                    <xdr:rowOff>257175</xdr:rowOff>
                  </to>
                </anchor>
              </controlPr>
            </control>
          </mc:Choice>
        </mc:AlternateContent>
        <mc:AlternateContent xmlns:mc="http://schemas.openxmlformats.org/markup-compatibility/2006">
          <mc:Choice Requires="x14">
            <control shapeId="3170" r:id="rId52" name="Check Box 98">
              <controlPr defaultSize="0" autoFill="0" autoLine="0" autoPict="0">
                <anchor moveWithCells="1">
                  <from>
                    <xdr:col>7</xdr:col>
                    <xdr:colOff>28575</xdr:colOff>
                    <xdr:row>31</xdr:row>
                    <xdr:rowOff>66675</xdr:rowOff>
                  </from>
                  <to>
                    <xdr:col>9</xdr:col>
                    <xdr:colOff>28575</xdr:colOff>
                    <xdr:row>31</xdr:row>
                    <xdr:rowOff>276225</xdr:rowOff>
                  </to>
                </anchor>
              </controlPr>
            </control>
          </mc:Choice>
        </mc:AlternateContent>
        <mc:AlternateContent xmlns:mc="http://schemas.openxmlformats.org/markup-compatibility/2006">
          <mc:Choice Requires="x14">
            <control shapeId="3171" r:id="rId53" name="Check Box 99">
              <controlPr defaultSize="0" autoFill="0" autoLine="0" autoPict="0">
                <anchor moveWithCells="1">
                  <from>
                    <xdr:col>7</xdr:col>
                    <xdr:colOff>38100</xdr:colOff>
                    <xdr:row>29</xdr:row>
                    <xdr:rowOff>0</xdr:rowOff>
                  </from>
                  <to>
                    <xdr:col>9</xdr:col>
                    <xdr:colOff>685800</xdr:colOff>
                    <xdr:row>29</xdr:row>
                    <xdr:rowOff>276225</xdr:rowOff>
                  </to>
                </anchor>
              </controlPr>
            </control>
          </mc:Choice>
        </mc:AlternateContent>
        <mc:AlternateContent xmlns:mc="http://schemas.openxmlformats.org/markup-compatibility/2006">
          <mc:Choice Requires="x14">
            <control shapeId="3172" r:id="rId54" name="Check Box 100">
              <controlPr defaultSize="0" autoFill="0" autoLine="0" autoPict="0">
                <anchor moveWithCells="1">
                  <from>
                    <xdr:col>10</xdr:col>
                    <xdr:colOff>561975</xdr:colOff>
                    <xdr:row>29</xdr:row>
                    <xdr:rowOff>0</xdr:rowOff>
                  </from>
                  <to>
                    <xdr:col>10</xdr:col>
                    <xdr:colOff>2543175</xdr:colOff>
                    <xdr:row>31</xdr:row>
                    <xdr:rowOff>28575</xdr:rowOff>
                  </to>
                </anchor>
              </controlPr>
            </control>
          </mc:Choice>
        </mc:AlternateContent>
        <mc:AlternateContent xmlns:mc="http://schemas.openxmlformats.org/markup-compatibility/2006">
          <mc:Choice Requires="x14">
            <control shapeId="3173" r:id="rId55" name="Check Box 101">
              <controlPr defaultSize="0" autoFill="0" autoLine="0" autoPict="0">
                <anchor moveWithCells="1">
                  <from>
                    <xdr:col>1</xdr:col>
                    <xdr:colOff>9525</xdr:colOff>
                    <xdr:row>31</xdr:row>
                    <xdr:rowOff>28575</xdr:rowOff>
                  </from>
                  <to>
                    <xdr:col>2</xdr:col>
                    <xdr:colOff>609600</xdr:colOff>
                    <xdr:row>32</xdr:row>
                    <xdr:rowOff>9525</xdr:rowOff>
                  </to>
                </anchor>
              </controlPr>
            </control>
          </mc:Choice>
        </mc:AlternateContent>
        <mc:AlternateContent xmlns:mc="http://schemas.openxmlformats.org/markup-compatibility/2006">
          <mc:Choice Requires="x14">
            <control shapeId="3174" r:id="rId56" name="Check Box 102">
              <controlPr defaultSize="0" autoFill="0" autoLine="0" autoPict="0">
                <anchor moveWithCells="1">
                  <from>
                    <xdr:col>2</xdr:col>
                    <xdr:colOff>657225</xdr:colOff>
                    <xdr:row>31</xdr:row>
                    <xdr:rowOff>28575</xdr:rowOff>
                  </from>
                  <to>
                    <xdr:col>6</xdr:col>
                    <xdr:colOff>190500</xdr:colOff>
                    <xdr:row>32</xdr:row>
                    <xdr:rowOff>0</xdr:rowOff>
                  </to>
                </anchor>
              </controlPr>
            </control>
          </mc:Choice>
        </mc:AlternateContent>
        <mc:AlternateContent xmlns:mc="http://schemas.openxmlformats.org/markup-compatibility/2006">
          <mc:Choice Requires="x14">
            <control shapeId="3175" r:id="rId57" name="Check Box 103">
              <controlPr defaultSize="0" autoFill="0" autoLine="0" autoPict="0">
                <anchor moveWithCells="1">
                  <from>
                    <xdr:col>10</xdr:col>
                    <xdr:colOff>571500</xdr:colOff>
                    <xdr:row>31</xdr:row>
                    <xdr:rowOff>66675</xdr:rowOff>
                  </from>
                  <to>
                    <xdr:col>10</xdr:col>
                    <xdr:colOff>2705100</xdr:colOff>
                    <xdr:row>32</xdr:row>
                    <xdr:rowOff>28575</xdr:rowOff>
                  </to>
                </anchor>
              </controlPr>
            </control>
          </mc:Choice>
        </mc:AlternateContent>
        <mc:AlternateContent xmlns:mc="http://schemas.openxmlformats.org/markup-compatibility/2006">
          <mc:Choice Requires="x14">
            <control shapeId="3176" r:id="rId58" name="Check Box 104">
              <controlPr defaultSize="0" autoFill="0" autoLine="0" autoPict="0">
                <anchor moveWithCells="1">
                  <from>
                    <xdr:col>1</xdr:col>
                    <xdr:colOff>9525</xdr:colOff>
                    <xdr:row>33</xdr:row>
                    <xdr:rowOff>47625</xdr:rowOff>
                  </from>
                  <to>
                    <xdr:col>2</xdr:col>
                    <xdr:colOff>619125</xdr:colOff>
                    <xdr:row>33</xdr:row>
                    <xdr:rowOff>266700</xdr:rowOff>
                  </to>
                </anchor>
              </controlPr>
            </control>
          </mc:Choice>
        </mc:AlternateContent>
        <mc:AlternateContent xmlns:mc="http://schemas.openxmlformats.org/markup-compatibility/2006">
          <mc:Choice Requires="x14">
            <control shapeId="3177" r:id="rId59" name="Check Box 105">
              <controlPr defaultSize="0" autoFill="0" autoLine="0" autoPict="0">
                <anchor moveWithCells="1">
                  <from>
                    <xdr:col>2</xdr:col>
                    <xdr:colOff>657225</xdr:colOff>
                    <xdr:row>32</xdr:row>
                    <xdr:rowOff>0</xdr:rowOff>
                  </from>
                  <to>
                    <xdr:col>6</xdr:col>
                    <xdr:colOff>276225</xdr:colOff>
                    <xdr:row>33</xdr:row>
                    <xdr:rowOff>333375</xdr:rowOff>
                  </to>
                </anchor>
              </controlPr>
            </control>
          </mc:Choice>
        </mc:AlternateContent>
        <mc:AlternateContent xmlns:mc="http://schemas.openxmlformats.org/markup-compatibility/2006">
          <mc:Choice Requires="x14">
            <control shapeId="3178" r:id="rId60" name="Check Box 106">
              <controlPr defaultSize="0" autoFill="0" autoLine="0" autoPict="0">
                <anchor moveWithCells="1">
                  <from>
                    <xdr:col>7</xdr:col>
                    <xdr:colOff>38100</xdr:colOff>
                    <xdr:row>33</xdr:row>
                    <xdr:rowOff>9525</xdr:rowOff>
                  </from>
                  <to>
                    <xdr:col>10</xdr:col>
                    <xdr:colOff>571500</xdr:colOff>
                    <xdr:row>33</xdr:row>
                    <xdr:rowOff>228600</xdr:rowOff>
                  </to>
                </anchor>
              </controlPr>
            </control>
          </mc:Choice>
        </mc:AlternateContent>
        <mc:AlternateContent xmlns:mc="http://schemas.openxmlformats.org/markup-compatibility/2006">
          <mc:Choice Requires="x14">
            <control shapeId="3180" r:id="rId61" name="Check Box 108">
              <controlPr defaultSize="0" autoFill="0" autoLine="0" autoPict="0">
                <anchor moveWithCells="1">
                  <from>
                    <xdr:col>7</xdr:col>
                    <xdr:colOff>38100</xdr:colOff>
                    <xdr:row>34</xdr:row>
                    <xdr:rowOff>0</xdr:rowOff>
                  </from>
                  <to>
                    <xdr:col>9</xdr:col>
                    <xdr:colOff>38100</xdr:colOff>
                    <xdr:row>34</xdr:row>
                    <xdr:rowOff>228600</xdr:rowOff>
                  </to>
                </anchor>
              </controlPr>
            </control>
          </mc:Choice>
        </mc:AlternateContent>
        <mc:AlternateContent xmlns:mc="http://schemas.openxmlformats.org/markup-compatibility/2006">
          <mc:Choice Requires="x14">
            <control shapeId="3181" r:id="rId62" name="Check Box 109">
              <controlPr defaultSize="0" autoFill="0" autoLine="0" autoPict="0">
                <anchor moveWithCells="1">
                  <from>
                    <xdr:col>1</xdr:col>
                    <xdr:colOff>9525</xdr:colOff>
                    <xdr:row>34</xdr:row>
                    <xdr:rowOff>0</xdr:rowOff>
                  </from>
                  <to>
                    <xdr:col>2</xdr:col>
                    <xdr:colOff>142875</xdr:colOff>
                    <xdr:row>34</xdr:row>
                    <xdr:rowOff>238125</xdr:rowOff>
                  </to>
                </anchor>
              </controlPr>
            </control>
          </mc:Choice>
        </mc:AlternateContent>
        <mc:AlternateContent xmlns:mc="http://schemas.openxmlformats.org/markup-compatibility/2006">
          <mc:Choice Requires="x14">
            <control shapeId="3182" r:id="rId63" name="Check Box 110">
              <controlPr defaultSize="0" autoFill="0" autoLine="0" autoPict="0">
                <anchor moveWithCells="1">
                  <from>
                    <xdr:col>2</xdr:col>
                    <xdr:colOff>657225</xdr:colOff>
                    <xdr:row>33</xdr:row>
                    <xdr:rowOff>266700</xdr:rowOff>
                  </from>
                  <to>
                    <xdr:col>6</xdr:col>
                    <xdr:colOff>342900</xdr:colOff>
                    <xdr:row>34</xdr:row>
                    <xdr:rowOff>314325</xdr:rowOff>
                  </to>
                </anchor>
              </controlPr>
            </control>
          </mc:Choice>
        </mc:AlternateContent>
        <mc:AlternateContent xmlns:mc="http://schemas.openxmlformats.org/markup-compatibility/2006">
          <mc:Choice Requires="x14">
            <control shapeId="3183" r:id="rId64" name="Check Box 111">
              <controlPr defaultSize="0" autoFill="0" autoLine="0" autoPict="0">
                <anchor moveWithCells="1">
                  <from>
                    <xdr:col>1</xdr:col>
                    <xdr:colOff>9525</xdr:colOff>
                    <xdr:row>37</xdr:row>
                    <xdr:rowOff>66675</xdr:rowOff>
                  </from>
                  <to>
                    <xdr:col>2</xdr:col>
                    <xdr:colOff>619125</xdr:colOff>
                    <xdr:row>39</xdr:row>
                    <xdr:rowOff>66675</xdr:rowOff>
                  </to>
                </anchor>
              </controlPr>
            </control>
          </mc:Choice>
        </mc:AlternateContent>
        <mc:AlternateContent xmlns:mc="http://schemas.openxmlformats.org/markup-compatibility/2006">
          <mc:Choice Requires="x14">
            <control shapeId="3184" r:id="rId65" name="Check Box 112">
              <controlPr defaultSize="0" autoFill="0" autoLine="0" autoPict="0">
                <anchor moveWithCells="1">
                  <from>
                    <xdr:col>1</xdr:col>
                    <xdr:colOff>9525</xdr:colOff>
                    <xdr:row>39</xdr:row>
                    <xdr:rowOff>114300</xdr:rowOff>
                  </from>
                  <to>
                    <xdr:col>4</xdr:col>
                    <xdr:colOff>419100</xdr:colOff>
                    <xdr:row>41</xdr:row>
                    <xdr:rowOff>123825</xdr:rowOff>
                  </to>
                </anchor>
              </controlPr>
            </control>
          </mc:Choice>
        </mc:AlternateContent>
        <mc:AlternateContent xmlns:mc="http://schemas.openxmlformats.org/markup-compatibility/2006">
          <mc:Choice Requires="x14">
            <control shapeId="3185" r:id="rId66" name="Check Box 113">
              <controlPr defaultSize="0" autoFill="0" autoLine="0" autoPict="0">
                <anchor moveWithCells="1">
                  <from>
                    <xdr:col>4</xdr:col>
                    <xdr:colOff>581025</xdr:colOff>
                    <xdr:row>37</xdr:row>
                    <xdr:rowOff>66675</xdr:rowOff>
                  </from>
                  <to>
                    <xdr:col>6</xdr:col>
                    <xdr:colOff>571500</xdr:colOff>
                    <xdr:row>39</xdr:row>
                    <xdr:rowOff>66675</xdr:rowOff>
                  </to>
                </anchor>
              </controlPr>
            </control>
          </mc:Choice>
        </mc:AlternateContent>
        <mc:AlternateContent xmlns:mc="http://schemas.openxmlformats.org/markup-compatibility/2006">
          <mc:Choice Requires="x14">
            <control shapeId="3186" r:id="rId67" name="Check Box 114">
              <controlPr defaultSize="0" autoFill="0" autoLine="0" autoPict="0">
                <anchor moveWithCells="1">
                  <from>
                    <xdr:col>7</xdr:col>
                    <xdr:colOff>657225</xdr:colOff>
                    <xdr:row>37</xdr:row>
                    <xdr:rowOff>66675</xdr:rowOff>
                  </from>
                  <to>
                    <xdr:col>10</xdr:col>
                    <xdr:colOff>714375</xdr:colOff>
                    <xdr:row>39</xdr:row>
                    <xdr:rowOff>47625</xdr:rowOff>
                  </to>
                </anchor>
              </controlPr>
            </control>
          </mc:Choice>
        </mc:AlternateContent>
        <mc:AlternateContent xmlns:mc="http://schemas.openxmlformats.org/markup-compatibility/2006">
          <mc:Choice Requires="x14">
            <control shapeId="3187" r:id="rId68" name="Check Box 115">
              <controlPr defaultSize="0" autoFill="0" autoLine="0" autoPict="0">
                <anchor moveWithCells="1">
                  <from>
                    <xdr:col>7</xdr:col>
                    <xdr:colOff>657225</xdr:colOff>
                    <xdr:row>39</xdr:row>
                    <xdr:rowOff>142875</xdr:rowOff>
                  </from>
                  <to>
                    <xdr:col>10</xdr:col>
                    <xdr:colOff>1371600</xdr:colOff>
                    <xdr:row>41</xdr:row>
                    <xdr:rowOff>123825</xdr:rowOff>
                  </to>
                </anchor>
              </controlPr>
            </control>
          </mc:Choice>
        </mc:AlternateContent>
        <mc:AlternateContent xmlns:mc="http://schemas.openxmlformats.org/markup-compatibility/2006">
          <mc:Choice Requires="x14">
            <control shapeId="3188" r:id="rId69" name="Check Box 116">
              <controlPr defaultSize="0" autoFill="0" autoLine="0" autoPict="0">
                <anchor moveWithCells="1">
                  <from>
                    <xdr:col>4</xdr:col>
                    <xdr:colOff>581025</xdr:colOff>
                    <xdr:row>39</xdr:row>
                    <xdr:rowOff>142875</xdr:rowOff>
                  </from>
                  <to>
                    <xdr:col>9</xdr:col>
                    <xdr:colOff>419100</xdr:colOff>
                    <xdr:row>41</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1"/>
  <sheetViews>
    <sheetView showGridLines="0" topLeftCell="A16" zoomScaleNormal="100" zoomScaleSheetLayoutView="130" workbookViewId="0">
      <selection activeCell="K41" sqref="K41:L41"/>
    </sheetView>
  </sheetViews>
  <sheetFormatPr baseColWidth="10" defaultColWidth="11.42578125" defaultRowHeight="12.75"/>
  <cols>
    <col min="1" max="1" width="1.42578125" style="154" customWidth="1"/>
    <col min="2" max="4" width="13.42578125" style="154" customWidth="1"/>
    <col min="5" max="5" width="0.85546875" style="154" customWidth="1"/>
    <col min="6" max="6" width="11.42578125" style="154"/>
    <col min="7" max="7" width="0.42578125" style="154" customWidth="1"/>
    <col min="8" max="8" width="14" style="154" customWidth="1"/>
    <col min="9" max="9" width="0.42578125" style="154" customWidth="1"/>
    <col min="10" max="10" width="11.42578125" style="154"/>
    <col min="11" max="11" width="13.140625" style="154" customWidth="1"/>
    <col min="12" max="12" width="29.42578125" style="154" customWidth="1"/>
    <col min="13" max="13" width="0.42578125" style="154" customWidth="1"/>
    <col min="14" max="16384" width="11.42578125" style="154"/>
  </cols>
  <sheetData>
    <row r="1" spans="2:17" ht="14.25" customHeight="1">
      <c r="B1" s="155"/>
      <c r="C1" s="156"/>
      <c r="D1" s="156"/>
      <c r="E1" s="156"/>
      <c r="F1" s="156"/>
      <c r="G1" s="156"/>
      <c r="H1" s="156"/>
      <c r="I1" s="156"/>
      <c r="J1" s="156"/>
      <c r="K1" s="156"/>
      <c r="L1" s="156"/>
    </row>
    <row r="2" spans="2:17" s="6" customFormat="1" ht="15">
      <c r="B2" s="250" t="s">
        <v>299</v>
      </c>
    </row>
    <row r="3" spans="2:17" s="6" customFormat="1" ht="15">
      <c r="B3" s="250" t="s">
        <v>300</v>
      </c>
    </row>
    <row r="4" spans="2:17" s="6" customFormat="1" ht="15">
      <c r="B4" s="250" t="s">
        <v>301</v>
      </c>
    </row>
    <row r="5" spans="2:17" s="6" customFormat="1" ht="13.5" customHeight="1">
      <c r="B5" s="7"/>
      <c r="C5" s="7"/>
      <c r="D5" s="7"/>
      <c r="E5" s="7"/>
      <c r="F5" s="7"/>
      <c r="G5" s="7"/>
      <c r="H5" s="7"/>
      <c r="I5" s="7"/>
      <c r="J5" s="7"/>
      <c r="K5" s="7"/>
      <c r="L5" s="35"/>
      <c r="N5" s="321"/>
      <c r="O5" s="321"/>
      <c r="P5" s="321"/>
      <c r="Q5" s="321"/>
    </row>
    <row r="6" spans="2:17" ht="17.25" customHeight="1" thickBot="1">
      <c r="B6" s="155"/>
      <c r="C6" s="155"/>
      <c r="D6" s="155"/>
      <c r="E6" s="155"/>
      <c r="F6" s="155"/>
      <c r="G6" s="155"/>
      <c r="H6" s="155"/>
      <c r="I6" s="155"/>
      <c r="J6" s="155"/>
      <c r="K6" s="155"/>
      <c r="L6" s="155"/>
      <c r="N6" s="368"/>
      <c r="O6" s="368"/>
      <c r="P6" s="368"/>
      <c r="Q6" s="368"/>
    </row>
    <row r="7" spans="2:17" ht="41.25" customHeight="1" thickTop="1" thickBot="1">
      <c r="B7" s="369" t="s">
        <v>186</v>
      </c>
      <c r="C7" s="370"/>
      <c r="D7" s="370"/>
      <c r="E7" s="370"/>
      <c r="F7" s="370"/>
      <c r="G7" s="370"/>
      <c r="H7" s="370"/>
      <c r="I7" s="370"/>
      <c r="J7" s="370"/>
      <c r="K7" s="370"/>
      <c r="L7" s="371"/>
      <c r="M7" s="157"/>
      <c r="N7" s="157"/>
    </row>
    <row r="8" spans="2:17" ht="3" customHeight="1" thickTop="1" thickBot="1">
      <c r="B8" s="372"/>
      <c r="C8" s="373"/>
      <c r="D8" s="373"/>
      <c r="E8" s="373"/>
      <c r="F8" s="373"/>
      <c r="G8" s="373"/>
      <c r="H8" s="374"/>
      <c r="I8" s="155"/>
      <c r="J8" s="155"/>
      <c r="K8" s="155"/>
      <c r="L8" s="155"/>
      <c r="N8" s="170"/>
      <c r="O8" s="170"/>
      <c r="P8" s="170"/>
      <c r="Q8" s="170"/>
    </row>
    <row r="9" spans="2:17" ht="15" customHeight="1" thickBot="1">
      <c r="B9" s="375" t="s">
        <v>215</v>
      </c>
      <c r="C9" s="376"/>
      <c r="D9" s="377"/>
      <c r="E9" s="377"/>
      <c r="F9" s="377"/>
      <c r="G9" s="377"/>
      <c r="H9" s="377"/>
      <c r="I9" s="377"/>
      <c r="J9" s="377"/>
      <c r="K9" s="377"/>
      <c r="L9" s="377"/>
    </row>
    <row r="10" spans="2:17" ht="3" customHeight="1">
      <c r="B10" s="155"/>
      <c r="C10" s="155"/>
      <c r="D10" s="155"/>
      <c r="E10" s="155"/>
      <c r="F10" s="155"/>
      <c r="G10" s="155"/>
      <c r="H10" s="155"/>
      <c r="I10" s="155"/>
      <c r="J10" s="155"/>
      <c r="K10" s="155"/>
      <c r="L10" s="155"/>
    </row>
    <row r="11" spans="2:17">
      <c r="B11" s="383" t="s">
        <v>216</v>
      </c>
      <c r="C11" s="383"/>
      <c r="D11" s="383"/>
      <c r="E11" s="383"/>
      <c r="F11" s="383"/>
      <c r="G11" s="383"/>
      <c r="H11" s="383"/>
      <c r="I11" s="383"/>
      <c r="J11" s="383"/>
      <c r="K11" s="383"/>
      <c r="L11" s="383"/>
    </row>
    <row r="12" spans="2:17" ht="3" customHeight="1">
      <c r="B12" s="155"/>
      <c r="C12" s="155"/>
      <c r="D12" s="155"/>
      <c r="E12" s="155"/>
      <c r="F12" s="155"/>
      <c r="G12" s="155"/>
      <c r="H12" s="155"/>
      <c r="I12" s="155"/>
      <c r="J12" s="155"/>
      <c r="K12" s="155"/>
      <c r="L12" s="155"/>
    </row>
    <row r="13" spans="2:17" ht="13.5" customHeight="1">
      <c r="B13" s="384" t="s">
        <v>217</v>
      </c>
      <c r="C13" s="385"/>
      <c r="D13" s="386"/>
      <c r="F13" s="387"/>
      <c r="G13" s="349"/>
      <c r="H13" s="349"/>
      <c r="I13" s="349"/>
      <c r="J13" s="349"/>
      <c r="K13" s="349"/>
      <c r="L13" s="350"/>
    </row>
    <row r="14" spans="2:17" ht="3" customHeight="1">
      <c r="B14" s="155"/>
      <c r="C14" s="155"/>
      <c r="D14" s="155"/>
      <c r="E14" s="155"/>
      <c r="F14" s="155"/>
      <c r="G14" s="155"/>
      <c r="H14" s="155"/>
      <c r="I14" s="155"/>
      <c r="J14" s="155"/>
      <c r="K14" s="155"/>
      <c r="L14" s="155"/>
    </row>
    <row r="15" spans="2:17">
      <c r="B15" s="334" t="s">
        <v>218</v>
      </c>
      <c r="C15" s="388"/>
      <c r="D15" s="389"/>
      <c r="F15" s="360"/>
      <c r="G15" s="361"/>
      <c r="H15" s="361"/>
      <c r="I15" s="361"/>
      <c r="J15" s="361"/>
      <c r="K15" s="361"/>
      <c r="L15" s="362"/>
    </row>
    <row r="16" spans="2:17" ht="3" customHeight="1">
      <c r="B16" s="155"/>
      <c r="C16" s="155"/>
      <c r="D16" s="155"/>
      <c r="E16" s="155"/>
      <c r="F16" s="155"/>
      <c r="G16" s="155"/>
      <c r="H16" s="155"/>
      <c r="I16" s="155"/>
      <c r="J16" s="155"/>
      <c r="K16" s="155"/>
      <c r="L16" s="155"/>
    </row>
    <row r="17" spans="2:12" ht="11.25" customHeight="1">
      <c r="B17" s="378" t="s">
        <v>219</v>
      </c>
      <c r="C17" s="378"/>
      <c r="D17" s="158" t="s">
        <v>220</v>
      </c>
      <c r="E17" s="159"/>
      <c r="F17" s="379"/>
      <c r="G17" s="380"/>
      <c r="H17" s="381"/>
      <c r="I17" s="160"/>
      <c r="J17" s="382" t="s">
        <v>221</v>
      </c>
      <c r="K17" s="382"/>
      <c r="L17" s="263"/>
    </row>
    <row r="18" spans="2:12" ht="3" customHeight="1">
      <c r="B18" s="155"/>
      <c r="C18" s="155"/>
      <c r="D18" s="155"/>
      <c r="E18" s="155"/>
      <c r="F18" s="155"/>
      <c r="G18" s="155"/>
      <c r="H18" s="155"/>
      <c r="I18" s="155"/>
      <c r="J18" s="155"/>
      <c r="K18" s="155"/>
      <c r="L18" s="155"/>
    </row>
    <row r="19" spans="2:12" ht="13.5" customHeight="1">
      <c r="B19" s="363" t="s">
        <v>222</v>
      </c>
      <c r="C19" s="363"/>
      <c r="D19" s="364"/>
      <c r="E19" s="365"/>
      <c r="F19" s="365"/>
      <c r="G19" s="365"/>
      <c r="H19" s="365"/>
      <c r="I19" s="365"/>
      <c r="J19" s="365"/>
      <c r="K19" s="365"/>
      <c r="L19" s="366"/>
    </row>
    <row r="20" spans="2:12" ht="2.25" customHeight="1">
      <c r="B20" s="161"/>
      <c r="C20" s="155"/>
      <c r="D20" s="155"/>
      <c r="E20" s="155"/>
      <c r="F20" s="155"/>
      <c r="G20" s="155"/>
      <c r="H20" s="155"/>
      <c r="I20" s="155"/>
      <c r="J20" s="155"/>
      <c r="K20" s="155"/>
      <c r="L20" s="155"/>
    </row>
    <row r="21" spans="2:12" ht="13.5" customHeight="1">
      <c r="B21" s="345" t="s">
        <v>223</v>
      </c>
      <c r="C21" s="346"/>
      <c r="D21" s="347"/>
      <c r="F21" s="367"/>
      <c r="G21" s="358"/>
      <c r="H21" s="358"/>
      <c r="I21" s="358"/>
      <c r="J21" s="358"/>
      <c r="K21" s="358"/>
      <c r="L21" s="359"/>
    </row>
    <row r="22" spans="2:12" ht="3" customHeight="1">
      <c r="B22" s="164"/>
      <c r="C22" s="165"/>
      <c r="D22" s="166"/>
      <c r="F22" s="167"/>
      <c r="G22" s="168"/>
      <c r="H22" s="168"/>
      <c r="I22" s="168"/>
      <c r="J22" s="168"/>
      <c r="K22" s="168"/>
      <c r="L22" s="169"/>
    </row>
    <row r="23" spans="2:12" ht="13.7" customHeight="1">
      <c r="B23" s="345" t="s">
        <v>224</v>
      </c>
      <c r="C23" s="346"/>
      <c r="D23" s="347"/>
      <c r="F23" s="360"/>
      <c r="G23" s="361"/>
      <c r="H23" s="361"/>
      <c r="I23" s="361"/>
      <c r="J23" s="361"/>
      <c r="K23" s="361"/>
      <c r="L23" s="362"/>
    </row>
    <row r="24" spans="2:12" ht="3" customHeight="1">
      <c r="B24" s="164"/>
      <c r="C24" s="165"/>
      <c r="D24" s="166"/>
      <c r="F24" s="167"/>
      <c r="G24" s="168"/>
      <c r="H24" s="168"/>
      <c r="I24" s="168"/>
      <c r="J24" s="168"/>
      <c r="K24" s="168"/>
      <c r="L24" s="169"/>
    </row>
    <row r="25" spans="2:12" ht="13.5" customHeight="1">
      <c r="B25" s="345" t="s">
        <v>225</v>
      </c>
      <c r="C25" s="346"/>
      <c r="D25" s="347"/>
      <c r="F25" s="357"/>
      <c r="G25" s="358"/>
      <c r="H25" s="358"/>
      <c r="I25" s="358"/>
      <c r="J25" s="358"/>
      <c r="K25" s="358"/>
      <c r="L25" s="359"/>
    </row>
    <row r="26" spans="2:12" ht="3" customHeight="1">
      <c r="B26" s="164"/>
      <c r="C26" s="165"/>
      <c r="D26" s="166"/>
      <c r="F26" s="167"/>
      <c r="G26" s="168"/>
      <c r="H26" s="168"/>
      <c r="I26" s="168"/>
      <c r="J26" s="168"/>
      <c r="K26" s="168"/>
      <c r="L26" s="169"/>
    </row>
    <row r="27" spans="2:12" ht="13.5" customHeight="1">
      <c r="B27" s="345" t="s">
        <v>226</v>
      </c>
      <c r="C27" s="346"/>
      <c r="D27" s="347"/>
      <c r="F27" s="360"/>
      <c r="G27" s="361"/>
      <c r="H27" s="361"/>
      <c r="I27" s="361"/>
      <c r="J27" s="361"/>
      <c r="K27" s="361"/>
      <c r="L27" s="362"/>
    </row>
    <row r="28" spans="2:12" ht="3" customHeight="1">
      <c r="B28" s="164"/>
      <c r="C28" s="165"/>
      <c r="D28" s="166"/>
      <c r="F28" s="167"/>
      <c r="G28" s="168"/>
      <c r="H28" s="168"/>
      <c r="I28" s="168"/>
      <c r="J28" s="168"/>
      <c r="K28" s="168"/>
      <c r="L28" s="169"/>
    </row>
    <row r="29" spans="2:12" ht="13.5" customHeight="1">
      <c r="B29" s="345" t="s">
        <v>227</v>
      </c>
      <c r="C29" s="346"/>
      <c r="D29" s="347"/>
      <c r="F29" s="360"/>
      <c r="G29" s="361"/>
      <c r="H29" s="361"/>
      <c r="I29" s="361"/>
      <c r="J29" s="361"/>
      <c r="K29" s="361"/>
      <c r="L29" s="362"/>
    </row>
    <row r="30" spans="2:12" ht="3" customHeight="1">
      <c r="B30" s="164"/>
      <c r="C30" s="165"/>
      <c r="D30" s="166"/>
      <c r="F30" s="167"/>
      <c r="G30" s="168"/>
      <c r="H30" s="168"/>
      <c r="I30" s="168"/>
      <c r="J30" s="168"/>
      <c r="K30" s="168"/>
      <c r="L30" s="169"/>
    </row>
    <row r="31" spans="2:12" ht="48.75" customHeight="1">
      <c r="B31" s="345" t="s">
        <v>228</v>
      </c>
      <c r="C31" s="346"/>
      <c r="D31" s="347"/>
      <c r="F31" s="348"/>
      <c r="G31" s="349"/>
      <c r="H31" s="349"/>
      <c r="I31" s="349"/>
      <c r="J31" s="349"/>
      <c r="K31" s="349"/>
      <c r="L31" s="350"/>
    </row>
    <row r="32" spans="2:12" ht="3" customHeight="1">
      <c r="B32" s="155"/>
      <c r="C32" s="155"/>
      <c r="D32" s="155"/>
      <c r="E32" s="155"/>
      <c r="F32" s="155"/>
      <c r="G32" s="155"/>
      <c r="H32" s="155"/>
      <c r="I32" s="155"/>
      <c r="J32" s="155"/>
      <c r="K32" s="155"/>
      <c r="L32" s="155"/>
    </row>
    <row r="33" spans="2:12" ht="23.25" customHeight="1">
      <c r="B33" s="328" t="s">
        <v>257</v>
      </c>
      <c r="C33" s="329"/>
      <c r="D33" s="329"/>
      <c r="E33" s="329"/>
      <c r="F33" s="329"/>
      <c r="G33" s="329"/>
      <c r="H33" s="329"/>
      <c r="I33" s="329"/>
      <c r="J33" s="329"/>
      <c r="K33" s="329"/>
      <c r="L33" s="330"/>
    </row>
    <row r="34" spans="2:12" ht="3" customHeight="1">
      <c r="B34" s="155"/>
      <c r="C34" s="155"/>
      <c r="D34" s="155"/>
      <c r="E34" s="155"/>
      <c r="F34" s="155"/>
      <c r="G34" s="155"/>
      <c r="H34" s="155"/>
      <c r="I34" s="155"/>
      <c r="J34" s="155"/>
      <c r="K34" s="155"/>
      <c r="L34" s="155"/>
    </row>
    <row r="35" spans="2:12" ht="159" customHeight="1">
      <c r="B35" s="351"/>
      <c r="C35" s="352"/>
      <c r="D35" s="352"/>
      <c r="E35" s="352"/>
      <c r="F35" s="352"/>
      <c r="G35" s="352"/>
      <c r="H35" s="352"/>
      <c r="I35" s="352"/>
      <c r="J35" s="352"/>
      <c r="K35" s="352"/>
      <c r="L35" s="353"/>
    </row>
    <row r="36" spans="2:12" ht="3" customHeight="1">
      <c r="B36" s="155"/>
      <c r="C36" s="155"/>
      <c r="D36" s="155"/>
      <c r="E36" s="155"/>
      <c r="F36" s="162"/>
      <c r="G36" s="162"/>
      <c r="H36" s="162"/>
      <c r="I36" s="162"/>
      <c r="J36" s="162"/>
      <c r="K36" s="162"/>
      <c r="L36" s="162"/>
    </row>
    <row r="37" spans="2:12" ht="24.75" customHeight="1">
      <c r="B37" s="345" t="s">
        <v>229</v>
      </c>
      <c r="C37" s="346"/>
      <c r="D37" s="347"/>
      <c r="F37" s="354"/>
      <c r="G37" s="355"/>
      <c r="H37" s="355"/>
      <c r="I37" s="355"/>
      <c r="J37" s="355"/>
      <c r="K37" s="355"/>
      <c r="L37" s="356"/>
    </row>
    <row r="38" spans="2:12" ht="3" customHeight="1">
      <c r="B38" s="155"/>
      <c r="C38" s="155"/>
      <c r="D38" s="155"/>
      <c r="E38" s="155"/>
      <c r="F38" s="162"/>
      <c r="G38" s="162"/>
      <c r="H38" s="162"/>
      <c r="I38" s="162"/>
      <c r="J38" s="162"/>
      <c r="K38" s="162"/>
      <c r="L38" s="162"/>
    </row>
    <row r="39" spans="2:12" ht="33" customHeight="1">
      <c r="B39" s="334" t="s">
        <v>258</v>
      </c>
      <c r="C39" s="335"/>
      <c r="D39" s="163" t="s">
        <v>230</v>
      </c>
      <c r="E39" s="336"/>
      <c r="F39" s="337"/>
      <c r="G39" s="338"/>
      <c r="H39" s="163" t="s">
        <v>231</v>
      </c>
      <c r="I39" s="339"/>
      <c r="J39" s="339"/>
      <c r="K39" s="163" t="s">
        <v>232</v>
      </c>
      <c r="L39" s="261"/>
    </row>
    <row r="40" spans="2:12" ht="3" customHeight="1">
      <c r="B40" s="155"/>
      <c r="C40" s="155"/>
      <c r="D40" s="155"/>
      <c r="E40" s="155"/>
      <c r="F40" s="162"/>
      <c r="G40" s="162"/>
      <c r="H40" s="162"/>
      <c r="I40" s="162"/>
      <c r="J40" s="162"/>
      <c r="K40" s="162"/>
      <c r="L40" s="162"/>
    </row>
    <row r="41" spans="2:12" ht="32.25" customHeight="1">
      <c r="B41" s="334" t="s">
        <v>259</v>
      </c>
      <c r="C41" s="335"/>
      <c r="D41" s="163" t="s">
        <v>260</v>
      </c>
      <c r="E41" s="340"/>
      <c r="F41" s="341"/>
      <c r="G41" s="342"/>
      <c r="H41" s="163" t="s">
        <v>261</v>
      </c>
      <c r="J41" s="264"/>
      <c r="K41" s="343"/>
      <c r="L41" s="344"/>
    </row>
    <row r="42" spans="2:12" ht="3.75" customHeight="1">
      <c r="B42" s="223"/>
      <c r="C42" s="223"/>
      <c r="D42" s="155"/>
      <c r="E42" s="155"/>
      <c r="F42" s="155"/>
      <c r="G42" s="155"/>
      <c r="H42" s="155"/>
      <c r="I42" s="155"/>
      <c r="J42" s="155"/>
      <c r="K42" s="155"/>
      <c r="L42" s="155"/>
    </row>
    <row r="43" spans="2:12" ht="54" customHeight="1">
      <c r="B43" s="328" t="s">
        <v>262</v>
      </c>
      <c r="C43" s="329"/>
      <c r="D43" s="330"/>
      <c r="F43" s="331"/>
      <c r="G43" s="332"/>
      <c r="H43" s="332"/>
      <c r="I43" s="332"/>
      <c r="J43" s="332"/>
      <c r="K43" s="332"/>
      <c r="L43" s="333"/>
    </row>
    <row r="44" spans="2:12" ht="12.75" customHeight="1">
      <c r="B44" s="223"/>
      <c r="C44" s="223"/>
      <c r="D44" s="155"/>
      <c r="E44" s="155"/>
      <c r="F44" s="155"/>
      <c r="G44" s="155"/>
      <c r="H44" s="155"/>
      <c r="I44" s="155"/>
      <c r="J44" s="155"/>
      <c r="K44" s="155"/>
      <c r="L44" s="155"/>
    </row>
    <row r="45" spans="2:12" ht="12.75" customHeight="1">
      <c r="B45" s="223"/>
      <c r="C45" s="223"/>
      <c r="D45" s="155"/>
      <c r="E45" s="155"/>
      <c r="F45" s="155"/>
      <c r="G45" s="155"/>
      <c r="H45" s="155"/>
      <c r="I45" s="155"/>
      <c r="J45" s="155"/>
      <c r="K45" s="155"/>
      <c r="L45" s="155"/>
    </row>
    <row r="46" spans="2:12" ht="14.25">
      <c r="B46" s="223"/>
      <c r="C46" s="223"/>
      <c r="D46" s="155"/>
      <c r="E46" s="155"/>
      <c r="F46" s="155"/>
      <c r="G46" s="155"/>
      <c r="H46" s="155"/>
      <c r="I46" s="155"/>
      <c r="J46" s="155"/>
      <c r="K46" s="155"/>
      <c r="L46" s="155"/>
    </row>
    <row r="47" spans="2:12" ht="14.25">
      <c r="B47" s="223"/>
      <c r="C47" s="223"/>
      <c r="D47" s="155"/>
      <c r="E47" s="155"/>
      <c r="F47" s="155"/>
      <c r="G47" s="155"/>
      <c r="H47" s="155"/>
      <c r="I47" s="155"/>
      <c r="J47" s="155"/>
      <c r="K47" s="155"/>
      <c r="L47" s="155"/>
    </row>
    <row r="48" spans="2:12" ht="14.25">
      <c r="B48" s="223"/>
      <c r="C48" s="223"/>
      <c r="D48" s="155"/>
      <c r="E48" s="155"/>
      <c r="F48" s="155"/>
      <c r="G48" s="155"/>
      <c r="H48" s="155"/>
      <c r="I48" s="155"/>
      <c r="J48" s="155"/>
      <c r="K48" s="155"/>
      <c r="L48" s="155"/>
    </row>
    <row r="49" spans="2:12" ht="14.25">
      <c r="B49" s="223"/>
      <c r="C49" s="223"/>
      <c r="D49" s="155"/>
      <c r="E49" s="155"/>
      <c r="F49" s="155"/>
      <c r="G49" s="155"/>
      <c r="H49" s="155"/>
      <c r="I49" s="155"/>
      <c r="J49" s="155"/>
      <c r="K49" s="155"/>
      <c r="L49" s="155"/>
    </row>
    <row r="50" spans="2:12" ht="14.25">
      <c r="B50" s="223"/>
      <c r="C50" s="223"/>
      <c r="D50" s="155"/>
      <c r="E50" s="155"/>
      <c r="F50" s="155"/>
      <c r="G50" s="155"/>
      <c r="H50" s="155"/>
      <c r="I50" s="155"/>
      <c r="J50" s="155"/>
      <c r="K50" s="155"/>
      <c r="L50" s="155"/>
    </row>
    <row r="51" spans="2:12">
      <c r="B51" s="155"/>
      <c r="C51" s="155"/>
      <c r="D51" s="155"/>
      <c r="E51" s="155"/>
      <c r="F51" s="155"/>
      <c r="G51" s="155"/>
      <c r="H51" s="155"/>
      <c r="I51" s="155"/>
      <c r="J51" s="155"/>
      <c r="K51" s="155"/>
      <c r="L51" s="155"/>
    </row>
  </sheetData>
  <sheetProtection formatCells="0" formatColumns="0" formatRows="0" insertColumns="0" insertRows="0" insertHyperlinks="0" deleteColumns="0" deleteRows="0" selectLockedCells="1" sort="0" autoFilter="0" pivotTables="0"/>
  <mergeCells count="39">
    <mergeCell ref="N6:Q6"/>
    <mergeCell ref="B7:L7"/>
    <mergeCell ref="B8:H8"/>
    <mergeCell ref="B9:L9"/>
    <mergeCell ref="B17:C17"/>
    <mergeCell ref="F17:H17"/>
    <mergeCell ref="J17:K17"/>
    <mergeCell ref="B11:L11"/>
    <mergeCell ref="B13:D13"/>
    <mergeCell ref="F13:L13"/>
    <mergeCell ref="B15:D15"/>
    <mergeCell ref="F15:L15"/>
    <mergeCell ref="B19:C19"/>
    <mergeCell ref="D19:L19"/>
    <mergeCell ref="B21:D21"/>
    <mergeCell ref="F21:L21"/>
    <mergeCell ref="B23:D23"/>
    <mergeCell ref="F23:L23"/>
    <mergeCell ref="F25:L25"/>
    <mergeCell ref="B27:D27"/>
    <mergeCell ref="F27:L27"/>
    <mergeCell ref="B29:D29"/>
    <mergeCell ref="F29:L29"/>
    <mergeCell ref="N5:Q5"/>
    <mergeCell ref="B43:D43"/>
    <mergeCell ref="F43:L43"/>
    <mergeCell ref="B39:C39"/>
    <mergeCell ref="E39:G39"/>
    <mergeCell ref="I39:J39"/>
    <mergeCell ref="B41:C41"/>
    <mergeCell ref="E41:G41"/>
    <mergeCell ref="K41:L41"/>
    <mergeCell ref="B31:D31"/>
    <mergeCell ref="F31:L31"/>
    <mergeCell ref="B33:L33"/>
    <mergeCell ref="B35:L35"/>
    <mergeCell ref="B37:D37"/>
    <mergeCell ref="F37:L37"/>
    <mergeCell ref="B25:D25"/>
  </mergeCells>
  <pageMargins left="0.34" right="0.31" top="0.17" bottom="0.26" header="0" footer="0"/>
  <pageSetup scale="81" orientation="portrait" r:id="rId1"/>
  <headerFooter alignWithMargins="0">
    <oddFooter>&amp;L&amp;"-,Normal"&amp;8Guía de Propuesta Parte II:&amp;C&amp;"-,Normal"&amp;8Hoja de vida del Docente&amp;R&amp;"-,Normal"&amp;8&amp;F&amp;D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Q52"/>
  <sheetViews>
    <sheetView showGridLines="0" topLeftCell="A13" zoomScaleNormal="100" zoomScaleSheetLayoutView="130" workbookViewId="0">
      <selection activeCell="H49" sqref="H49"/>
    </sheetView>
  </sheetViews>
  <sheetFormatPr baseColWidth="10" defaultColWidth="11.42578125" defaultRowHeight="12.75"/>
  <cols>
    <col min="1" max="1" width="1.42578125" style="154" customWidth="1"/>
    <col min="2" max="4" width="13.42578125" style="154" customWidth="1"/>
    <col min="5" max="5" width="0.85546875" style="154" customWidth="1"/>
    <col min="6" max="6" width="11.42578125" style="154"/>
    <col min="7" max="7" width="0.42578125" style="154" customWidth="1"/>
    <col min="8" max="8" width="14" style="154" customWidth="1"/>
    <col min="9" max="9" width="0.42578125" style="154" customWidth="1"/>
    <col min="10" max="10" width="11.42578125" style="154"/>
    <col min="11" max="11" width="13.140625" style="154" customWidth="1"/>
    <col min="12" max="12" width="29.42578125" style="154" customWidth="1"/>
    <col min="13" max="13" width="0.42578125" style="154" customWidth="1"/>
    <col min="14" max="16384" width="11.42578125" style="154"/>
  </cols>
  <sheetData>
    <row r="3" spans="2:17" s="6" customFormat="1" ht="15">
      <c r="B3" s="250" t="s">
        <v>299</v>
      </c>
    </row>
    <row r="4" spans="2:17" s="6" customFormat="1" ht="15">
      <c r="B4" s="250" t="s">
        <v>300</v>
      </c>
    </row>
    <row r="5" spans="2:17" s="6" customFormat="1" ht="15">
      <c r="B5" s="250" t="s">
        <v>301</v>
      </c>
    </row>
    <row r="6" spans="2:17" s="6" customFormat="1" ht="15">
      <c r="B6" s="250"/>
    </row>
    <row r="7" spans="2:17" ht="13.5" thickBot="1">
      <c r="B7" s="155"/>
      <c r="C7" s="155"/>
      <c r="D7" s="155"/>
      <c r="E7" s="155"/>
      <c r="F7" s="155"/>
      <c r="G7" s="155"/>
      <c r="H7" s="155"/>
      <c r="I7" s="155"/>
      <c r="J7" s="155"/>
      <c r="K7" s="155"/>
      <c r="L7" s="155"/>
      <c r="N7" s="368"/>
      <c r="O7" s="368"/>
      <c r="P7" s="368"/>
      <c r="Q7" s="368"/>
    </row>
    <row r="8" spans="2:17" ht="41.25" customHeight="1" thickTop="1" thickBot="1">
      <c r="B8" s="369" t="s">
        <v>186</v>
      </c>
      <c r="C8" s="370"/>
      <c r="D8" s="370"/>
      <c r="E8" s="370"/>
      <c r="F8" s="370"/>
      <c r="G8" s="370"/>
      <c r="H8" s="370"/>
      <c r="I8" s="370"/>
      <c r="J8" s="370"/>
      <c r="K8" s="370"/>
      <c r="L8" s="371"/>
      <c r="M8" s="157"/>
      <c r="N8" s="157"/>
    </row>
    <row r="9" spans="2:17" ht="3" customHeight="1" thickTop="1" thickBot="1">
      <c r="B9" s="372"/>
      <c r="C9" s="373"/>
      <c r="D9" s="373"/>
      <c r="E9" s="373"/>
      <c r="F9" s="373"/>
      <c r="G9" s="373"/>
      <c r="H9" s="374"/>
      <c r="I9" s="155"/>
      <c r="J9" s="155"/>
      <c r="K9" s="155"/>
      <c r="L9" s="155"/>
      <c r="N9" s="170"/>
      <c r="O9" s="170"/>
      <c r="P9" s="170"/>
      <c r="Q9" s="170"/>
    </row>
    <row r="10" spans="2:17" ht="15" customHeight="1" thickBot="1">
      <c r="B10" s="375" t="s">
        <v>215</v>
      </c>
      <c r="C10" s="376"/>
      <c r="D10" s="377"/>
      <c r="E10" s="377"/>
      <c r="F10" s="377"/>
      <c r="G10" s="377"/>
      <c r="H10" s="377"/>
      <c r="I10" s="377"/>
      <c r="J10" s="377"/>
      <c r="K10" s="377"/>
      <c r="L10" s="377"/>
    </row>
    <row r="11" spans="2:17" ht="3" customHeight="1">
      <c r="B11" s="155"/>
      <c r="C11" s="155"/>
      <c r="D11" s="155"/>
      <c r="E11" s="155"/>
      <c r="F11" s="155"/>
      <c r="G11" s="155"/>
      <c r="H11" s="155"/>
      <c r="I11" s="155"/>
      <c r="J11" s="155"/>
      <c r="K11" s="155"/>
      <c r="L11" s="155"/>
    </row>
    <row r="12" spans="2:17">
      <c r="B12" s="383" t="s">
        <v>216</v>
      </c>
      <c r="C12" s="383"/>
      <c r="D12" s="383"/>
      <c r="E12" s="383"/>
      <c r="F12" s="383"/>
      <c r="G12" s="383"/>
      <c r="H12" s="383"/>
      <c r="I12" s="383"/>
      <c r="J12" s="383"/>
      <c r="K12" s="383"/>
      <c r="L12" s="383"/>
    </row>
    <row r="13" spans="2:17" ht="3" customHeight="1">
      <c r="B13" s="155"/>
      <c r="C13" s="155"/>
      <c r="D13" s="155"/>
      <c r="E13" s="155"/>
      <c r="F13" s="155"/>
      <c r="G13" s="155"/>
      <c r="H13" s="155"/>
      <c r="I13" s="155"/>
      <c r="J13" s="155"/>
      <c r="K13" s="155"/>
      <c r="L13" s="155"/>
    </row>
    <row r="14" spans="2:17" ht="13.5" customHeight="1">
      <c r="B14" s="384" t="s">
        <v>217</v>
      </c>
      <c r="C14" s="385"/>
      <c r="D14" s="386"/>
      <c r="F14" s="387"/>
      <c r="G14" s="349"/>
      <c r="H14" s="349"/>
      <c r="I14" s="349"/>
      <c r="J14" s="349"/>
      <c r="K14" s="349"/>
      <c r="L14" s="350"/>
    </row>
    <row r="15" spans="2:17" ht="3" customHeight="1">
      <c r="B15" s="155"/>
      <c r="C15" s="155"/>
      <c r="D15" s="155"/>
      <c r="E15" s="155"/>
      <c r="F15" s="155"/>
      <c r="G15" s="155"/>
      <c r="H15" s="155"/>
      <c r="I15" s="155"/>
      <c r="J15" s="155"/>
      <c r="K15" s="155"/>
      <c r="L15" s="155"/>
    </row>
    <row r="16" spans="2:17">
      <c r="B16" s="334" t="s">
        <v>218</v>
      </c>
      <c r="C16" s="388"/>
      <c r="D16" s="389"/>
      <c r="F16" s="391"/>
      <c r="G16" s="392"/>
      <c r="H16" s="392"/>
      <c r="I16" s="392"/>
      <c r="J16" s="392"/>
      <c r="K16" s="392"/>
      <c r="L16" s="393"/>
    </row>
    <row r="17" spans="2:12" ht="3" customHeight="1">
      <c r="B17" s="155"/>
      <c r="C17" s="155"/>
      <c r="D17" s="155"/>
      <c r="E17" s="155"/>
      <c r="F17" s="155"/>
      <c r="G17" s="155"/>
      <c r="H17" s="155"/>
      <c r="I17" s="155"/>
      <c r="J17" s="155"/>
      <c r="K17" s="155"/>
      <c r="L17" s="155"/>
    </row>
    <row r="18" spans="2:12" ht="11.25" customHeight="1">
      <c r="B18" s="378" t="s">
        <v>219</v>
      </c>
      <c r="C18" s="378"/>
      <c r="D18" s="158" t="s">
        <v>220</v>
      </c>
      <c r="E18" s="159"/>
      <c r="F18" s="394"/>
      <c r="G18" s="395"/>
      <c r="H18" s="396"/>
      <c r="I18" s="160"/>
      <c r="J18" s="382" t="s">
        <v>221</v>
      </c>
      <c r="K18" s="382"/>
      <c r="L18" s="263"/>
    </row>
    <row r="19" spans="2:12" ht="3" customHeight="1">
      <c r="B19" s="155"/>
      <c r="C19" s="155"/>
      <c r="D19" s="155"/>
      <c r="E19" s="155"/>
      <c r="F19" s="155"/>
      <c r="G19" s="155"/>
      <c r="H19" s="155"/>
      <c r="I19" s="155"/>
      <c r="J19" s="155"/>
      <c r="K19" s="155"/>
      <c r="L19" s="155"/>
    </row>
    <row r="20" spans="2:12" ht="13.5" customHeight="1">
      <c r="B20" s="363" t="s">
        <v>222</v>
      </c>
      <c r="C20" s="363"/>
      <c r="D20" s="364"/>
      <c r="E20" s="365"/>
      <c r="F20" s="365"/>
      <c r="G20" s="365"/>
      <c r="H20" s="365"/>
      <c r="I20" s="365"/>
      <c r="J20" s="365"/>
      <c r="K20" s="365"/>
      <c r="L20" s="366"/>
    </row>
    <row r="21" spans="2:12" ht="2.25" customHeight="1">
      <c r="B21" s="161"/>
      <c r="C21" s="155"/>
      <c r="D21" s="155"/>
      <c r="E21" s="155"/>
      <c r="F21" s="155"/>
      <c r="G21" s="155"/>
      <c r="H21" s="155"/>
      <c r="I21" s="155"/>
      <c r="J21" s="155"/>
      <c r="K21" s="155"/>
      <c r="L21" s="155"/>
    </row>
    <row r="22" spans="2:12" ht="13.5" customHeight="1">
      <c r="B22" s="345" t="s">
        <v>223</v>
      </c>
      <c r="C22" s="346"/>
      <c r="D22" s="347"/>
      <c r="F22" s="390"/>
      <c r="G22" s="358"/>
      <c r="H22" s="358"/>
      <c r="I22" s="358"/>
      <c r="J22" s="358"/>
      <c r="K22" s="358"/>
      <c r="L22" s="359"/>
    </row>
    <row r="23" spans="2:12" ht="3" customHeight="1">
      <c r="B23" s="164"/>
      <c r="C23" s="165"/>
      <c r="D23" s="166"/>
      <c r="F23" s="167"/>
      <c r="G23" s="168"/>
      <c r="H23" s="168"/>
      <c r="I23" s="168"/>
      <c r="J23" s="168"/>
      <c r="K23" s="168"/>
      <c r="L23" s="169"/>
    </row>
    <row r="24" spans="2:12" ht="13.7" customHeight="1">
      <c r="B24" s="345" t="s">
        <v>224</v>
      </c>
      <c r="C24" s="346"/>
      <c r="D24" s="347"/>
      <c r="F24" s="360"/>
      <c r="G24" s="361"/>
      <c r="H24" s="361"/>
      <c r="I24" s="361"/>
      <c r="J24" s="361"/>
      <c r="K24" s="361"/>
      <c r="L24" s="362"/>
    </row>
    <row r="25" spans="2:12" ht="3" customHeight="1">
      <c r="B25" s="164"/>
      <c r="C25" s="165"/>
      <c r="D25" s="166"/>
      <c r="F25" s="167"/>
      <c r="G25" s="168"/>
      <c r="H25" s="168"/>
      <c r="I25" s="168"/>
      <c r="J25" s="168"/>
      <c r="K25" s="168"/>
      <c r="L25" s="169"/>
    </row>
    <row r="26" spans="2:12" ht="13.5" customHeight="1">
      <c r="B26" s="345" t="s">
        <v>225</v>
      </c>
      <c r="C26" s="346"/>
      <c r="D26" s="347"/>
      <c r="F26" s="357"/>
      <c r="G26" s="358"/>
      <c r="H26" s="358"/>
      <c r="I26" s="358"/>
      <c r="J26" s="358"/>
      <c r="K26" s="358"/>
      <c r="L26" s="359"/>
    </row>
    <row r="27" spans="2:12" ht="3" customHeight="1">
      <c r="B27" s="164"/>
      <c r="C27" s="165"/>
      <c r="D27" s="166"/>
      <c r="F27" s="167"/>
      <c r="G27" s="168"/>
      <c r="H27" s="168"/>
      <c r="I27" s="168"/>
      <c r="J27" s="168"/>
      <c r="K27" s="168"/>
      <c r="L27" s="169"/>
    </row>
    <row r="28" spans="2:12" ht="13.5" customHeight="1">
      <c r="B28" s="345" t="s">
        <v>226</v>
      </c>
      <c r="C28" s="346"/>
      <c r="D28" s="347"/>
      <c r="F28" s="360"/>
      <c r="G28" s="361"/>
      <c r="H28" s="361"/>
      <c r="I28" s="361"/>
      <c r="J28" s="361"/>
      <c r="K28" s="361"/>
      <c r="L28" s="362"/>
    </row>
    <row r="29" spans="2:12" ht="3" customHeight="1">
      <c r="B29" s="164"/>
      <c r="C29" s="165"/>
      <c r="D29" s="166"/>
      <c r="F29" s="167"/>
      <c r="G29" s="168"/>
      <c r="H29" s="168"/>
      <c r="I29" s="168"/>
      <c r="J29" s="168"/>
      <c r="K29" s="168"/>
      <c r="L29" s="169"/>
    </row>
    <row r="30" spans="2:12" ht="13.5" customHeight="1">
      <c r="B30" s="345" t="s">
        <v>227</v>
      </c>
      <c r="C30" s="346"/>
      <c r="D30" s="347"/>
      <c r="F30" s="360"/>
      <c r="G30" s="361"/>
      <c r="H30" s="361"/>
      <c r="I30" s="361"/>
      <c r="J30" s="361"/>
      <c r="K30" s="361"/>
      <c r="L30" s="362"/>
    </row>
    <row r="31" spans="2:12" ht="3" customHeight="1">
      <c r="B31" s="164"/>
      <c r="C31" s="165"/>
      <c r="D31" s="166"/>
      <c r="F31" s="167"/>
      <c r="G31" s="168"/>
      <c r="H31" s="168"/>
      <c r="I31" s="168"/>
      <c r="J31" s="168"/>
      <c r="K31" s="168"/>
      <c r="L31" s="169"/>
    </row>
    <row r="32" spans="2:12" ht="48.75" customHeight="1">
      <c r="B32" s="345" t="s">
        <v>228</v>
      </c>
      <c r="C32" s="346"/>
      <c r="D32" s="347"/>
      <c r="F32" s="397"/>
      <c r="G32" s="358"/>
      <c r="H32" s="358"/>
      <c r="I32" s="358"/>
      <c r="J32" s="358"/>
      <c r="K32" s="358"/>
      <c r="L32" s="359"/>
    </row>
    <row r="33" spans="2:12" ht="3" customHeight="1">
      <c r="B33" s="155"/>
      <c r="C33" s="155"/>
      <c r="D33" s="155"/>
      <c r="E33" s="155"/>
      <c r="F33" s="155"/>
      <c r="G33" s="155"/>
      <c r="H33" s="155"/>
      <c r="I33" s="155"/>
      <c r="J33" s="155"/>
      <c r="K33" s="155"/>
      <c r="L33" s="155"/>
    </row>
    <row r="34" spans="2:12" ht="23.25" customHeight="1">
      <c r="B34" s="328" t="s">
        <v>257</v>
      </c>
      <c r="C34" s="329"/>
      <c r="D34" s="329"/>
      <c r="E34" s="329"/>
      <c r="F34" s="329"/>
      <c r="G34" s="329"/>
      <c r="H34" s="329"/>
      <c r="I34" s="329"/>
      <c r="J34" s="329"/>
      <c r="K34" s="329"/>
      <c r="L34" s="330"/>
    </row>
    <row r="35" spans="2:12" ht="3" customHeight="1">
      <c r="B35" s="155"/>
      <c r="C35" s="155"/>
      <c r="D35" s="155"/>
      <c r="E35" s="155"/>
      <c r="F35" s="155"/>
      <c r="G35" s="155"/>
      <c r="H35" s="155"/>
      <c r="I35" s="155"/>
      <c r="J35" s="155"/>
      <c r="K35" s="155"/>
      <c r="L35" s="155"/>
    </row>
    <row r="36" spans="2:12" ht="159" customHeight="1">
      <c r="B36" s="351"/>
      <c r="C36" s="352"/>
      <c r="D36" s="352"/>
      <c r="E36" s="352"/>
      <c r="F36" s="352"/>
      <c r="G36" s="352"/>
      <c r="H36" s="352"/>
      <c r="I36" s="352"/>
      <c r="J36" s="352"/>
      <c r="K36" s="352"/>
      <c r="L36" s="353"/>
    </row>
    <row r="37" spans="2:12" ht="3" customHeight="1">
      <c r="B37" s="155"/>
      <c r="C37" s="155"/>
      <c r="D37" s="155"/>
      <c r="E37" s="155"/>
      <c r="F37" s="162"/>
      <c r="G37" s="162"/>
      <c r="H37" s="162"/>
      <c r="I37" s="162"/>
      <c r="J37" s="162"/>
      <c r="K37" s="162"/>
      <c r="L37" s="162"/>
    </row>
    <row r="38" spans="2:12" ht="24.75" customHeight="1">
      <c r="B38" s="345" t="s">
        <v>229</v>
      </c>
      <c r="C38" s="346"/>
      <c r="D38" s="347"/>
      <c r="F38" s="398"/>
      <c r="G38" s="401"/>
      <c r="H38" s="401"/>
      <c r="I38" s="401"/>
      <c r="J38" s="401"/>
      <c r="K38" s="401"/>
      <c r="L38" s="402"/>
    </row>
    <row r="39" spans="2:12" ht="3" customHeight="1">
      <c r="B39" s="155"/>
      <c r="C39" s="155"/>
      <c r="D39" s="155"/>
      <c r="E39" s="155"/>
      <c r="F39" s="162"/>
      <c r="G39" s="162"/>
      <c r="H39" s="162"/>
      <c r="I39" s="162"/>
      <c r="J39" s="162"/>
      <c r="K39" s="162"/>
      <c r="L39" s="162"/>
    </row>
    <row r="40" spans="2:12" ht="33" customHeight="1">
      <c r="B40" s="334" t="s">
        <v>258</v>
      </c>
      <c r="C40" s="335"/>
      <c r="D40" s="163" t="s">
        <v>230</v>
      </c>
      <c r="E40" s="340"/>
      <c r="F40" s="341"/>
      <c r="G40" s="342"/>
      <c r="H40" s="163" t="s">
        <v>231</v>
      </c>
      <c r="I40" s="403"/>
      <c r="J40" s="403"/>
      <c r="K40" s="163" t="s">
        <v>232</v>
      </c>
      <c r="L40" s="262"/>
    </row>
    <row r="41" spans="2:12" ht="3" customHeight="1">
      <c r="B41" s="155"/>
      <c r="C41" s="155"/>
      <c r="D41" s="155"/>
      <c r="E41" s="155"/>
      <c r="F41" s="162"/>
      <c r="G41" s="162"/>
      <c r="H41" s="162"/>
      <c r="I41" s="162"/>
      <c r="J41" s="162"/>
      <c r="K41" s="162"/>
      <c r="L41" s="162"/>
    </row>
    <row r="42" spans="2:12" ht="32.25" customHeight="1">
      <c r="B42" s="334" t="s">
        <v>259</v>
      </c>
      <c r="C42" s="335"/>
      <c r="D42" s="163" t="s">
        <v>260</v>
      </c>
      <c r="E42" s="340"/>
      <c r="F42" s="341"/>
      <c r="G42" s="342"/>
      <c r="H42" s="163" t="s">
        <v>261</v>
      </c>
      <c r="J42" s="264"/>
      <c r="K42" s="404"/>
      <c r="L42" s="405"/>
    </row>
    <row r="43" spans="2:12" ht="3.75" customHeight="1">
      <c r="B43" s="223"/>
      <c r="C43" s="223"/>
      <c r="D43" s="155"/>
      <c r="E43" s="155"/>
      <c r="F43" s="155"/>
      <c r="G43" s="155"/>
      <c r="H43" s="155"/>
      <c r="I43" s="155"/>
      <c r="J43" s="155"/>
      <c r="K43" s="155"/>
      <c r="L43" s="155"/>
    </row>
    <row r="44" spans="2:12" ht="54" customHeight="1">
      <c r="B44" s="328" t="s">
        <v>262</v>
      </c>
      <c r="C44" s="329"/>
      <c r="D44" s="330"/>
      <c r="F44" s="398"/>
      <c r="G44" s="399"/>
      <c r="H44" s="399"/>
      <c r="I44" s="399"/>
      <c r="J44" s="399"/>
      <c r="K44" s="399"/>
      <c r="L44" s="400"/>
    </row>
    <row r="45" spans="2:12" ht="12.75" customHeight="1">
      <c r="B45" s="223"/>
      <c r="C45" s="223"/>
      <c r="D45" s="155"/>
      <c r="E45" s="155"/>
      <c r="F45" s="155"/>
      <c r="G45" s="155"/>
      <c r="H45" s="155"/>
      <c r="I45" s="155"/>
      <c r="J45" s="155"/>
      <c r="K45" s="155"/>
      <c r="L45" s="155"/>
    </row>
    <row r="46" spans="2:12" ht="12.75" customHeight="1">
      <c r="B46" s="223"/>
      <c r="C46" s="223"/>
      <c r="D46" s="155"/>
      <c r="E46" s="155"/>
      <c r="F46" s="155"/>
      <c r="G46" s="155"/>
      <c r="H46" s="155"/>
      <c r="I46" s="155"/>
      <c r="J46" s="155"/>
      <c r="K46" s="155"/>
      <c r="L46" s="155"/>
    </row>
    <row r="47" spans="2:12" ht="14.25">
      <c r="B47" s="223"/>
      <c r="C47" s="223"/>
      <c r="D47" s="155"/>
      <c r="E47" s="155"/>
      <c r="F47" s="155"/>
      <c r="G47" s="155"/>
      <c r="H47" s="155"/>
      <c r="I47" s="155"/>
      <c r="J47" s="155"/>
      <c r="K47" s="155"/>
      <c r="L47" s="155"/>
    </row>
    <row r="48" spans="2:12" ht="14.25">
      <c r="B48" s="223"/>
      <c r="C48" s="223"/>
      <c r="D48" s="155"/>
      <c r="E48" s="155"/>
      <c r="F48" s="155"/>
      <c r="G48" s="155"/>
      <c r="H48" s="155"/>
      <c r="I48" s="155"/>
      <c r="J48" s="155"/>
      <c r="K48" s="155"/>
      <c r="L48" s="155"/>
    </row>
    <row r="49" spans="2:12" ht="14.25">
      <c r="B49" s="223"/>
      <c r="C49" s="223"/>
      <c r="D49" s="155"/>
      <c r="E49" s="155"/>
      <c r="F49" s="155"/>
      <c r="G49" s="155"/>
      <c r="H49" s="155"/>
      <c r="I49" s="155"/>
      <c r="J49" s="155"/>
      <c r="K49" s="155"/>
      <c r="L49" s="155"/>
    </row>
    <row r="50" spans="2:12" ht="14.25">
      <c r="B50" s="223"/>
      <c r="C50" s="223"/>
      <c r="D50" s="155"/>
      <c r="E50" s="155"/>
      <c r="F50" s="155"/>
      <c r="G50" s="155"/>
      <c r="H50" s="155"/>
      <c r="I50" s="155"/>
      <c r="J50" s="155"/>
      <c r="K50" s="155"/>
      <c r="L50" s="155"/>
    </row>
    <row r="51" spans="2:12" ht="14.25">
      <c r="B51" s="223"/>
      <c r="C51" s="223"/>
      <c r="D51" s="155"/>
      <c r="E51" s="155"/>
      <c r="F51" s="155"/>
      <c r="G51" s="155"/>
      <c r="H51" s="155"/>
      <c r="I51" s="155"/>
      <c r="J51" s="155"/>
      <c r="K51" s="155"/>
      <c r="L51" s="155"/>
    </row>
    <row r="52" spans="2:12">
      <c r="B52" s="155"/>
      <c r="C52" s="155"/>
      <c r="D52" s="155"/>
      <c r="E52" s="155"/>
      <c r="F52" s="155"/>
      <c r="G52" s="155"/>
      <c r="H52" s="155"/>
      <c r="I52" s="155"/>
      <c r="J52" s="155"/>
      <c r="K52" s="155"/>
      <c r="L52" s="155"/>
    </row>
  </sheetData>
  <sheetProtection formatCells="0" formatColumns="0" formatRows="0" insertColumns="0" insertRows="0" insertHyperlinks="0" deleteColumns="0" deleteRows="0" selectLockedCells="1" sort="0" autoFilter="0" pivotTables="0"/>
  <mergeCells count="38">
    <mergeCell ref="B44:D44"/>
    <mergeCell ref="F44:L44"/>
    <mergeCell ref="B38:D38"/>
    <mergeCell ref="F38:L38"/>
    <mergeCell ref="B40:C40"/>
    <mergeCell ref="E40:G40"/>
    <mergeCell ref="I40:J40"/>
    <mergeCell ref="B42:C42"/>
    <mergeCell ref="E42:G42"/>
    <mergeCell ref="K42:L42"/>
    <mergeCell ref="B36:L36"/>
    <mergeCell ref="B24:D24"/>
    <mergeCell ref="F24:L24"/>
    <mergeCell ref="B26:D26"/>
    <mergeCell ref="F26:L26"/>
    <mergeCell ref="B28:D28"/>
    <mergeCell ref="F28:L28"/>
    <mergeCell ref="B30:D30"/>
    <mergeCell ref="F30:L30"/>
    <mergeCell ref="B32:D32"/>
    <mergeCell ref="F32:L32"/>
    <mergeCell ref="B34:L34"/>
    <mergeCell ref="B8:L8"/>
    <mergeCell ref="N7:Q7"/>
    <mergeCell ref="B22:D22"/>
    <mergeCell ref="F22:L22"/>
    <mergeCell ref="B9:H9"/>
    <mergeCell ref="B10:L10"/>
    <mergeCell ref="B12:L12"/>
    <mergeCell ref="B14:D14"/>
    <mergeCell ref="F14:L14"/>
    <mergeCell ref="B16:D16"/>
    <mergeCell ref="F16:L16"/>
    <mergeCell ref="B18:C18"/>
    <mergeCell ref="F18:H18"/>
    <mergeCell ref="J18:K18"/>
    <mergeCell ref="B20:C20"/>
    <mergeCell ref="D20:L20"/>
  </mergeCells>
  <pageMargins left="0.34" right="0.31" top="0.17" bottom="0.26" header="0" footer="0"/>
  <pageSetup scale="81" orientation="portrait" r:id="rId1"/>
  <headerFooter alignWithMargins="0">
    <oddFooter>&amp;L&amp;"-,Normal"&amp;8Guía de Propuesta Parte II:&amp;C&amp;"-,Normal"&amp;8Hoja de vida del Docente&amp;R&amp;"-,Normal"&amp;8&amp;F&amp;D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65"/>
  <sheetViews>
    <sheetView showGridLines="0" topLeftCell="C8" zoomScaleNormal="100" zoomScaleSheetLayoutView="115" zoomScalePageLayoutView="85" workbookViewId="0">
      <selection activeCell="D25" sqref="D25"/>
    </sheetView>
  </sheetViews>
  <sheetFormatPr baseColWidth="10" defaultColWidth="11.42578125" defaultRowHeight="12.75"/>
  <cols>
    <col min="1" max="1" width="1.42578125" style="6" customWidth="1"/>
    <col min="2" max="2" width="7.28515625" style="6" customWidth="1"/>
    <col min="3" max="3" width="37.140625" style="6" customWidth="1"/>
    <col min="4" max="4" width="52.7109375" style="6" customWidth="1"/>
    <col min="5" max="5" width="5.42578125" style="6" customWidth="1"/>
    <col min="6" max="6" width="2.42578125" style="6" customWidth="1"/>
    <col min="7" max="7" width="24.42578125" style="6" customWidth="1"/>
    <col min="8" max="8" width="9.42578125" style="6" customWidth="1"/>
    <col min="9" max="9" width="20.42578125" style="6" customWidth="1"/>
    <col min="10" max="16384" width="11.42578125" style="6"/>
  </cols>
  <sheetData>
    <row r="2" spans="2:15" ht="15">
      <c r="B2" s="250" t="s">
        <v>299</v>
      </c>
    </row>
    <row r="3" spans="2:15" ht="15">
      <c r="B3" s="250" t="s">
        <v>300</v>
      </c>
    </row>
    <row r="4" spans="2:15" ht="15">
      <c r="B4" s="250" t="s">
        <v>301</v>
      </c>
    </row>
    <row r="7" spans="2:15" ht="3" customHeight="1" thickBot="1">
      <c r="B7" s="7"/>
      <c r="C7" s="7"/>
      <c r="D7" s="7"/>
      <c r="E7" s="7"/>
      <c r="F7" s="7"/>
      <c r="G7" s="7"/>
      <c r="H7" s="7"/>
      <c r="I7" s="7"/>
      <c r="J7" s="7"/>
      <c r="L7" s="317"/>
      <c r="M7" s="317"/>
      <c r="N7" s="317"/>
      <c r="O7" s="317"/>
    </row>
    <row r="8" spans="2:15" ht="68.25" customHeight="1" thickTop="1" thickBot="1">
      <c r="B8" s="411" t="s">
        <v>186</v>
      </c>
      <c r="C8" s="412"/>
      <c r="D8" s="412"/>
      <c r="E8" s="412"/>
      <c r="F8" s="413"/>
      <c r="G8" s="414"/>
      <c r="H8" s="414"/>
      <c r="I8" s="415"/>
      <c r="J8" s="38"/>
      <c r="K8" s="38"/>
      <c r="L8" s="38"/>
    </row>
    <row r="9" spans="2:15" ht="3" customHeight="1" thickTop="1" thickBot="1">
      <c r="B9" s="322"/>
      <c r="C9" s="323"/>
      <c r="D9" s="323"/>
      <c r="E9" s="323"/>
      <c r="F9" s="323"/>
      <c r="G9" s="323"/>
      <c r="H9" s="324"/>
      <c r="I9" s="7"/>
      <c r="J9" s="7"/>
      <c r="L9" s="37"/>
      <c r="M9" s="37"/>
      <c r="N9" s="37"/>
      <c r="O9" s="37"/>
    </row>
    <row r="10" spans="2:15" ht="15" customHeight="1" thickBot="1">
      <c r="B10" s="408" t="s">
        <v>183</v>
      </c>
      <c r="C10" s="409"/>
      <c r="D10" s="409"/>
      <c r="E10" s="409"/>
      <c r="F10" s="409"/>
      <c r="G10" s="409"/>
      <c r="H10" s="409"/>
      <c r="I10" s="410"/>
    </row>
    <row r="11" spans="2:15" ht="3" customHeight="1"/>
    <row r="12" spans="2:15" s="39" customFormat="1" ht="36" customHeight="1">
      <c r="B12" s="227" t="s">
        <v>182</v>
      </c>
      <c r="C12" s="227" t="s">
        <v>181</v>
      </c>
      <c r="D12" s="227" t="s">
        <v>267</v>
      </c>
      <c r="E12" s="227" t="s">
        <v>180</v>
      </c>
      <c r="F12" s="231"/>
      <c r="G12" s="227" t="s">
        <v>279</v>
      </c>
      <c r="H12" s="227" t="s">
        <v>23</v>
      </c>
      <c r="I12" s="227" t="s">
        <v>179</v>
      </c>
    </row>
    <row r="13" spans="2:15" ht="21.6" customHeight="1">
      <c r="B13" s="251"/>
      <c r="C13" s="252"/>
      <c r="D13" s="252"/>
      <c r="E13" s="253"/>
      <c r="F13" s="43"/>
      <c r="G13" s="46"/>
      <c r="H13" s="46"/>
      <c r="I13" s="47"/>
    </row>
    <row r="14" spans="2:15" ht="19.5" customHeight="1">
      <c r="B14" s="251"/>
      <c r="C14" s="252"/>
      <c r="D14" s="251"/>
      <c r="E14" s="253"/>
      <c r="F14" s="230"/>
      <c r="G14" s="46"/>
      <c r="H14" s="46"/>
      <c r="I14" s="47"/>
    </row>
    <row r="15" spans="2:15" ht="15" customHeight="1">
      <c r="B15" s="251"/>
      <c r="C15" s="252"/>
      <c r="D15" s="251"/>
      <c r="E15" s="253"/>
      <c r="F15" s="230"/>
      <c r="G15" s="46"/>
      <c r="H15" s="46"/>
      <c r="I15" s="47"/>
    </row>
    <row r="16" spans="2:15" ht="17.100000000000001" customHeight="1">
      <c r="B16" s="251"/>
      <c r="C16" s="252"/>
      <c r="D16" s="251"/>
      <c r="E16" s="253"/>
      <c r="F16" s="230"/>
      <c r="G16" s="46"/>
      <c r="H16" s="46"/>
      <c r="I16" s="47"/>
    </row>
    <row r="17" spans="2:9" ht="17.45" customHeight="1">
      <c r="B17" s="251"/>
      <c r="C17" s="252"/>
      <c r="D17" s="251"/>
      <c r="E17" s="253"/>
      <c r="F17" s="230"/>
      <c r="G17" s="44"/>
      <c r="H17" s="44"/>
      <c r="I17" s="45"/>
    </row>
    <row r="18" spans="2:9" ht="18.600000000000001" customHeight="1">
      <c r="B18" s="251"/>
      <c r="C18" s="252"/>
      <c r="D18" s="251"/>
      <c r="E18" s="253"/>
      <c r="F18" s="230"/>
      <c r="G18" s="44"/>
      <c r="H18" s="46"/>
      <c r="I18" s="45"/>
    </row>
    <row r="19" spans="2:9" ht="15.75" customHeight="1">
      <c r="B19" s="251"/>
      <c r="C19" s="252"/>
      <c r="D19" s="251"/>
      <c r="E19" s="253"/>
      <c r="F19" s="43"/>
      <c r="G19" s="43"/>
      <c r="H19" s="43"/>
      <c r="I19" s="43"/>
    </row>
    <row r="20" spans="2:9" ht="15.75" customHeight="1">
      <c r="B20" s="251"/>
      <c r="C20" s="252"/>
      <c r="D20" s="251"/>
      <c r="E20" s="253"/>
      <c r="F20" s="43"/>
      <c r="G20" s="43"/>
      <c r="H20" s="43"/>
      <c r="I20" s="43"/>
    </row>
    <row r="21" spans="2:9" ht="15.75" customHeight="1">
      <c r="B21" s="251"/>
      <c r="C21" s="252"/>
      <c r="D21" s="251"/>
      <c r="E21" s="253"/>
      <c r="F21" s="43"/>
      <c r="G21" s="43"/>
      <c r="H21" s="43"/>
      <c r="I21" s="43"/>
    </row>
    <row r="22" spans="2:9" ht="15.75" customHeight="1">
      <c r="B22" s="251"/>
      <c r="C22" s="252"/>
      <c r="D22" s="251"/>
      <c r="E22" s="253"/>
      <c r="F22" s="43"/>
      <c r="G22" s="43"/>
      <c r="H22" s="43"/>
      <c r="I22" s="43"/>
    </row>
    <row r="23" spans="2:9" ht="15.75" customHeight="1">
      <c r="B23" s="251"/>
      <c r="C23" s="252"/>
      <c r="D23" s="251"/>
      <c r="E23" s="253"/>
      <c r="F23" s="43"/>
      <c r="G23" s="229"/>
      <c r="H23" s="43"/>
      <c r="I23" s="229"/>
    </row>
    <row r="24" spans="2:9" ht="15.75" customHeight="1">
      <c r="B24" s="251"/>
      <c r="C24" s="252"/>
      <c r="D24" s="251"/>
      <c r="E24" s="253"/>
      <c r="F24" s="43"/>
      <c r="G24" s="229"/>
      <c r="H24" s="43"/>
      <c r="I24" s="229"/>
    </row>
    <row r="25" spans="2:9" ht="15.75" customHeight="1">
      <c r="B25" s="251"/>
      <c r="C25" s="251"/>
      <c r="D25" s="252"/>
      <c r="E25" s="254"/>
      <c r="F25" s="43"/>
      <c r="G25" s="229"/>
      <c r="H25" s="43"/>
      <c r="I25" s="229"/>
    </row>
    <row r="26" spans="2:9" ht="15.75" customHeight="1">
      <c r="B26" s="251"/>
      <c r="C26" s="251"/>
      <c r="D26" s="251"/>
      <c r="E26" s="254"/>
      <c r="F26" s="43"/>
      <c r="G26" s="229"/>
      <c r="H26" s="43"/>
      <c r="I26" s="229"/>
    </row>
    <row r="27" spans="2:9" ht="15.75" customHeight="1">
      <c r="B27" s="251"/>
      <c r="C27" s="251"/>
      <c r="D27" s="251"/>
      <c r="E27" s="254"/>
      <c r="F27" s="43"/>
      <c r="G27" s="229"/>
      <c r="H27" s="43"/>
      <c r="I27" s="229"/>
    </row>
    <row r="28" spans="2:9" ht="15.75" customHeight="1">
      <c r="B28" s="251"/>
      <c r="C28" s="251"/>
      <c r="D28" s="251"/>
      <c r="E28" s="254"/>
      <c r="F28" s="43"/>
      <c r="G28" s="229"/>
      <c r="H28" s="43"/>
      <c r="I28" s="229"/>
    </row>
    <row r="29" spans="2:9" ht="15.75" customHeight="1">
      <c r="B29" s="251"/>
      <c r="C29" s="251"/>
      <c r="D29" s="251"/>
      <c r="E29" s="254"/>
      <c r="F29" s="43"/>
      <c r="G29"/>
      <c r="H29" s="43"/>
      <c r="I29" s="43"/>
    </row>
    <row r="30" spans="2:9" ht="15.75" customHeight="1">
      <c r="B30" s="251"/>
      <c r="C30" s="251"/>
      <c r="D30" s="251"/>
      <c r="E30" s="254"/>
      <c r="F30" s="43"/>
      <c r="G30" s="43"/>
      <c r="H30" s="43"/>
      <c r="I30" s="43"/>
    </row>
    <row r="31" spans="2:9" ht="15.75" customHeight="1">
      <c r="B31" s="251"/>
      <c r="C31" s="251"/>
      <c r="D31" s="251"/>
      <c r="E31" s="254"/>
      <c r="F31" s="43"/>
      <c r="G31" s="43"/>
      <c r="H31" s="43"/>
      <c r="I31" s="43"/>
    </row>
    <row r="32" spans="2:9" ht="15.75" customHeight="1">
      <c r="B32" s="416" t="s">
        <v>280</v>
      </c>
      <c r="C32" s="417"/>
      <c r="D32" s="418"/>
      <c r="E32" s="260"/>
      <c r="F32" s="43"/>
      <c r="G32" s="43"/>
      <c r="H32" s="43"/>
      <c r="I32" s="43"/>
    </row>
    <row r="33" spans="2:9">
      <c r="B33" s="407"/>
      <c r="C33" s="407"/>
      <c r="D33" s="407"/>
      <c r="E33" s="407"/>
      <c r="F33" s="407"/>
      <c r="G33" s="406"/>
      <c r="H33" s="406"/>
      <c r="I33" s="406"/>
    </row>
    <row r="34" spans="2:9">
      <c r="B34" s="407"/>
      <c r="C34" s="407"/>
      <c r="D34" s="407"/>
      <c r="E34" s="407"/>
      <c r="F34" s="407"/>
      <c r="G34" s="406"/>
      <c r="H34" s="406"/>
      <c r="I34" s="406"/>
    </row>
    <row r="35" spans="2:9">
      <c r="B35" s="407"/>
      <c r="C35" s="407"/>
      <c r="D35" s="407"/>
      <c r="E35" s="407"/>
      <c r="F35" s="407"/>
      <c r="G35" s="406"/>
      <c r="H35" s="406"/>
      <c r="I35" s="406"/>
    </row>
    <row r="36" spans="2:9">
      <c r="B36" s="407"/>
      <c r="C36" s="407"/>
      <c r="D36" s="407"/>
      <c r="E36" s="407"/>
      <c r="F36" s="407"/>
      <c r="G36" s="406"/>
      <c r="H36" s="406"/>
      <c r="I36" s="406"/>
    </row>
    <row r="37" spans="2:9">
      <c r="B37" s="407"/>
      <c r="C37" s="407"/>
      <c r="D37" s="407"/>
      <c r="E37" s="407"/>
      <c r="F37" s="407"/>
      <c r="G37" s="406"/>
      <c r="H37" s="406"/>
      <c r="I37" s="406"/>
    </row>
    <row r="38" spans="2:9">
      <c r="B38" s="407"/>
      <c r="C38" s="407"/>
      <c r="D38" s="407"/>
      <c r="E38" s="407"/>
      <c r="F38" s="407"/>
      <c r="G38" s="406"/>
      <c r="H38" s="406"/>
      <c r="I38" s="406"/>
    </row>
    <row r="39" spans="2:9">
      <c r="B39" s="407"/>
      <c r="C39" s="407"/>
      <c r="D39" s="407"/>
      <c r="E39" s="407"/>
      <c r="F39" s="407"/>
      <c r="G39" s="406"/>
      <c r="H39" s="406"/>
      <c r="I39" s="406"/>
    </row>
    <row r="40" spans="2:9">
      <c r="B40" s="407"/>
      <c r="C40" s="407"/>
      <c r="D40" s="407"/>
      <c r="E40" s="407"/>
      <c r="F40" s="407"/>
      <c r="G40" s="406"/>
      <c r="H40" s="406"/>
      <c r="I40" s="406"/>
    </row>
    <row r="41" spans="2:9">
      <c r="B41" s="407"/>
      <c r="C41" s="407"/>
      <c r="D41" s="407"/>
      <c r="E41" s="407"/>
      <c r="F41" s="407"/>
      <c r="G41" s="406"/>
      <c r="H41" s="406"/>
      <c r="I41" s="406"/>
    </row>
    <row r="42" spans="2:9">
      <c r="B42" s="407"/>
      <c r="C42" s="407"/>
      <c r="D42" s="407"/>
      <c r="E42" s="407"/>
      <c r="F42" s="407"/>
      <c r="G42" s="406"/>
      <c r="H42" s="406"/>
      <c r="I42" s="406"/>
    </row>
    <row r="43" spans="2:9">
      <c r="B43" s="407"/>
      <c r="C43" s="407"/>
      <c r="D43" s="407"/>
      <c r="E43" s="407"/>
      <c r="F43" s="407"/>
      <c r="G43" s="406"/>
      <c r="H43" s="406"/>
      <c r="I43" s="406"/>
    </row>
    <row r="44" spans="2:9">
      <c r="B44" s="407"/>
      <c r="C44" s="407"/>
      <c r="D44" s="407"/>
      <c r="E44" s="407"/>
      <c r="F44" s="407"/>
      <c r="G44" s="406"/>
      <c r="H44" s="406"/>
      <c r="I44" s="406"/>
    </row>
    <row r="45" spans="2:9">
      <c r="B45" s="407"/>
      <c r="C45" s="407"/>
      <c r="D45" s="407"/>
      <c r="E45" s="407"/>
      <c r="F45" s="407"/>
      <c r="G45" s="406"/>
      <c r="H45" s="406"/>
      <c r="I45" s="406"/>
    </row>
    <row r="46" spans="2:9">
      <c r="B46" s="407"/>
      <c r="C46" s="407"/>
      <c r="D46" s="407"/>
      <c r="E46" s="407"/>
      <c r="F46" s="407"/>
      <c r="G46" s="406"/>
      <c r="H46" s="406"/>
      <c r="I46" s="406"/>
    </row>
    <row r="47" spans="2:9">
      <c r="B47" s="407"/>
      <c r="C47" s="407"/>
      <c r="D47" s="407"/>
      <c r="E47" s="407"/>
      <c r="F47" s="407"/>
      <c r="G47" s="406"/>
      <c r="H47" s="406"/>
      <c r="I47" s="406"/>
    </row>
    <row r="48" spans="2:9">
      <c r="B48" s="407"/>
      <c r="C48" s="407"/>
      <c r="D48" s="407"/>
      <c r="E48" s="407"/>
      <c r="F48" s="407"/>
      <c r="G48" s="406"/>
      <c r="H48" s="406"/>
      <c r="I48" s="406"/>
    </row>
    <row r="49" spans="2:9">
      <c r="B49" s="407"/>
      <c r="C49" s="407"/>
      <c r="D49" s="407"/>
      <c r="E49" s="407"/>
      <c r="F49" s="407"/>
      <c r="G49" s="406"/>
      <c r="H49" s="406"/>
      <c r="I49" s="406"/>
    </row>
    <row r="50" spans="2:9">
      <c r="B50" s="407"/>
      <c r="C50" s="407"/>
      <c r="D50" s="407"/>
      <c r="E50" s="407"/>
      <c r="F50" s="407"/>
      <c r="G50" s="406"/>
      <c r="H50" s="406"/>
      <c r="I50" s="406"/>
    </row>
    <row r="51" spans="2:9">
      <c r="B51" s="407"/>
      <c r="C51" s="407"/>
      <c r="D51" s="407"/>
      <c r="E51" s="407"/>
      <c r="F51" s="407"/>
      <c r="G51" s="406"/>
      <c r="H51" s="406"/>
      <c r="I51" s="406"/>
    </row>
    <row r="52" spans="2:9">
      <c r="B52" s="407"/>
      <c r="C52" s="407"/>
      <c r="D52" s="407"/>
      <c r="E52" s="407"/>
      <c r="F52" s="407"/>
      <c r="G52" s="406"/>
      <c r="H52" s="406"/>
      <c r="I52" s="406"/>
    </row>
    <row r="53" spans="2:9">
      <c r="B53" s="407"/>
      <c r="C53" s="407"/>
      <c r="D53" s="407"/>
      <c r="E53" s="407"/>
      <c r="F53" s="407"/>
      <c r="G53" s="406"/>
      <c r="H53" s="406"/>
      <c r="I53" s="406"/>
    </row>
    <row r="54" spans="2:9">
      <c r="B54" s="407"/>
      <c r="C54" s="407"/>
      <c r="D54" s="407"/>
      <c r="E54" s="407"/>
      <c r="F54" s="407"/>
      <c r="G54" s="406"/>
      <c r="H54" s="406"/>
      <c r="I54" s="406"/>
    </row>
    <row r="55" spans="2:9">
      <c r="B55" s="407"/>
      <c r="C55" s="407"/>
      <c r="D55" s="407"/>
      <c r="E55" s="407"/>
      <c r="F55" s="407"/>
      <c r="G55" s="406"/>
      <c r="H55" s="406"/>
      <c r="I55" s="406"/>
    </row>
    <row r="56" spans="2:9">
      <c r="B56" s="407"/>
      <c r="C56" s="407"/>
      <c r="D56" s="407"/>
      <c r="E56" s="407"/>
      <c r="F56" s="407"/>
      <c r="G56" s="406"/>
      <c r="H56" s="406"/>
      <c r="I56" s="406"/>
    </row>
    <row r="57" spans="2:9">
      <c r="B57" s="407"/>
      <c r="C57" s="407"/>
      <c r="D57" s="407"/>
      <c r="E57" s="407"/>
      <c r="F57" s="407"/>
      <c r="G57" s="406"/>
      <c r="H57" s="406"/>
      <c r="I57" s="406"/>
    </row>
    <row r="58" spans="2:9">
      <c r="B58" s="407"/>
      <c r="C58" s="407"/>
      <c r="D58" s="407"/>
      <c r="E58" s="407"/>
      <c r="F58" s="407"/>
      <c r="G58" s="406"/>
      <c r="H58" s="406"/>
      <c r="I58" s="406"/>
    </row>
    <row r="59" spans="2:9">
      <c r="B59" s="407"/>
      <c r="C59" s="407"/>
      <c r="D59" s="407"/>
      <c r="E59" s="407"/>
      <c r="F59" s="407"/>
      <c r="G59" s="406"/>
      <c r="H59" s="406"/>
      <c r="I59" s="406"/>
    </row>
    <row r="60" spans="2:9">
      <c r="B60" s="407"/>
      <c r="C60" s="407"/>
      <c r="D60" s="407"/>
      <c r="E60" s="407"/>
      <c r="F60" s="407"/>
      <c r="G60" s="406"/>
      <c r="H60" s="406"/>
      <c r="I60" s="406"/>
    </row>
    <row r="61" spans="2:9">
      <c r="B61" s="407"/>
      <c r="C61" s="407"/>
      <c r="D61" s="407"/>
      <c r="E61" s="407"/>
      <c r="F61" s="407"/>
      <c r="G61" s="406"/>
      <c r="H61" s="406"/>
      <c r="I61" s="406"/>
    </row>
    <row r="62" spans="2:9">
      <c r="B62" s="407"/>
      <c r="C62" s="407"/>
      <c r="D62" s="407"/>
      <c r="E62" s="407"/>
      <c r="F62" s="407"/>
      <c r="G62" s="406"/>
      <c r="H62" s="406"/>
      <c r="I62" s="406"/>
    </row>
    <row r="63" spans="2:9">
      <c r="B63" s="407"/>
      <c r="C63" s="407"/>
      <c r="D63" s="407"/>
      <c r="E63" s="407"/>
      <c r="F63" s="407"/>
      <c r="G63" s="406"/>
      <c r="H63" s="406"/>
      <c r="I63" s="406"/>
    </row>
    <row r="64" spans="2:9">
      <c r="B64" s="407"/>
      <c r="C64" s="407"/>
      <c r="D64" s="407"/>
      <c r="E64" s="407"/>
      <c r="F64" s="407"/>
      <c r="G64" s="406"/>
      <c r="H64" s="406"/>
      <c r="I64" s="406"/>
    </row>
    <row r="65" spans="7:9">
      <c r="G65" s="406"/>
      <c r="H65" s="406"/>
      <c r="I65" s="406"/>
    </row>
  </sheetData>
  <sheetProtection selectLockedCells="1"/>
  <mergeCells count="8">
    <mergeCell ref="L7:O7"/>
    <mergeCell ref="G33:I65"/>
    <mergeCell ref="B33:F64"/>
    <mergeCell ref="B9:H9"/>
    <mergeCell ref="B10:I10"/>
    <mergeCell ref="B8:E8"/>
    <mergeCell ref="F8:I8"/>
    <mergeCell ref="B32:D32"/>
  </mergeCells>
  <pageMargins left="0.35433070866141736" right="0.19685039370078741" top="0.35433070866141736" bottom="0.31496062992125984" header="0" footer="0"/>
  <pageSetup paperSize="5" scale="87" orientation="landscape" r:id="rId1"/>
  <headerFooter alignWithMargins="0">
    <oddFooter>&amp;L&amp;"-,Normal"&amp;8Guía de Propuesta Parte III:&amp;C&amp;"-,Normal"&amp;8Sesiones - Contenidos y Materiales&amp;R&amp;"-,Normal"&amp;8&amp;F&amp;D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94"/>
  <sheetViews>
    <sheetView topLeftCell="A154" zoomScale="90" zoomScaleNormal="90" workbookViewId="0">
      <selection activeCell="F52" sqref="F52:F55"/>
    </sheetView>
  </sheetViews>
  <sheetFormatPr baseColWidth="10" defaultColWidth="11.42578125" defaultRowHeight="12.75"/>
  <cols>
    <col min="1" max="1" width="19.140625" style="48" customWidth="1"/>
    <col min="2" max="2" width="16.85546875" style="48" customWidth="1"/>
    <col min="3" max="3" width="20" style="48" customWidth="1"/>
    <col min="4" max="4" width="20.140625" style="48" customWidth="1"/>
    <col min="5" max="5" width="19" style="48" customWidth="1"/>
    <col min="6" max="6" width="10.85546875" style="48" customWidth="1"/>
    <col min="7" max="7" width="16.140625" style="48" customWidth="1"/>
    <col min="8" max="8" width="15.7109375" style="48" customWidth="1"/>
    <col min="9" max="9" width="17.42578125" style="48" customWidth="1"/>
    <col min="10" max="11" width="11.42578125" style="48" hidden="1" customWidth="1"/>
    <col min="12" max="12" width="11" style="48" hidden="1" customWidth="1"/>
    <col min="13" max="16" width="11.42578125" style="48" hidden="1" customWidth="1"/>
    <col min="17" max="17" width="15.140625" style="48" hidden="1" customWidth="1"/>
    <col min="18" max="18" width="11.42578125" style="48" hidden="1" customWidth="1"/>
    <col min="19" max="19" width="22.42578125" style="48" bestFit="1" customWidth="1"/>
    <col min="20" max="20" width="14.7109375" style="149" customWidth="1"/>
    <col min="21" max="21" width="15.140625" style="48" customWidth="1"/>
    <col min="22" max="22" width="13.42578125" style="48" bestFit="1" customWidth="1"/>
    <col min="23" max="23" width="11.42578125" style="48" customWidth="1"/>
    <col min="24" max="16384" width="11.42578125" style="48"/>
  </cols>
  <sheetData>
    <row r="1" spans="1:25" ht="13.5" thickBot="1"/>
    <row r="2" spans="1:25">
      <c r="A2" s="419"/>
      <c r="B2" s="420"/>
      <c r="C2" s="421"/>
      <c r="D2" s="428" t="s">
        <v>185</v>
      </c>
      <c r="E2" s="429"/>
      <c r="F2" s="429"/>
      <c r="G2" s="430"/>
      <c r="H2" s="434"/>
      <c r="I2" s="435"/>
    </row>
    <row r="3" spans="1:25">
      <c r="A3" s="422"/>
      <c r="B3" s="423"/>
      <c r="C3" s="424"/>
      <c r="D3" s="431"/>
      <c r="E3" s="432"/>
      <c r="F3" s="432"/>
      <c r="G3" s="433"/>
      <c r="H3" s="436"/>
      <c r="I3" s="437"/>
    </row>
    <row r="4" spans="1:25" ht="13.5" thickBot="1">
      <c r="A4" s="422"/>
      <c r="B4" s="423"/>
      <c r="C4" s="424"/>
      <c r="D4" s="431"/>
      <c r="E4" s="432"/>
      <c r="F4" s="432"/>
      <c r="G4" s="433"/>
      <c r="H4" s="436"/>
      <c r="I4" s="437"/>
    </row>
    <row r="5" spans="1:25" ht="21.75" customHeight="1">
      <c r="A5" s="422"/>
      <c r="B5" s="423"/>
      <c r="C5" s="424"/>
      <c r="D5" s="438" t="s">
        <v>162</v>
      </c>
      <c r="E5" s="439"/>
      <c r="F5" s="439"/>
      <c r="G5" s="440"/>
      <c r="H5" s="436"/>
      <c r="I5" s="437"/>
    </row>
    <row r="6" spans="1:25" ht="27" customHeight="1" thickBot="1">
      <c r="A6" s="425"/>
      <c r="B6" s="426"/>
      <c r="C6" s="427"/>
      <c r="D6" s="441"/>
      <c r="E6" s="442"/>
      <c r="F6" s="442"/>
      <c r="G6" s="443"/>
      <c r="H6" s="444"/>
      <c r="I6" s="445"/>
    </row>
    <row r="7" spans="1:25" ht="24.75" customHeight="1" thickTop="1" thickBot="1">
      <c r="A7" s="458" t="s">
        <v>186</v>
      </c>
      <c r="B7" s="459"/>
      <c r="C7" s="459"/>
      <c r="D7" s="459"/>
      <c r="E7" s="459"/>
      <c r="F7" s="459"/>
      <c r="G7" s="459"/>
      <c r="H7" s="459"/>
      <c r="I7" s="460"/>
      <c r="J7" s="49"/>
      <c r="L7" s="48" t="s">
        <v>161</v>
      </c>
      <c r="M7" s="48" t="s">
        <v>160</v>
      </c>
      <c r="N7" s="48" t="s">
        <v>126</v>
      </c>
      <c r="O7" s="48" t="s">
        <v>159</v>
      </c>
      <c r="P7" s="48" t="s">
        <v>158</v>
      </c>
    </row>
    <row r="8" spans="1:25" ht="14.25" thickTop="1" thickBot="1">
      <c r="A8" s="461" t="s">
        <v>157</v>
      </c>
      <c r="B8" s="462"/>
      <c r="C8" s="462"/>
      <c r="D8" s="462"/>
      <c r="E8" s="462"/>
      <c r="F8" s="462"/>
      <c r="G8" s="462"/>
      <c r="H8" s="462"/>
      <c r="I8" s="463"/>
      <c r="J8" s="50"/>
      <c r="K8" s="50"/>
      <c r="L8" s="50"/>
      <c r="M8" s="50"/>
      <c r="N8" s="48" t="s">
        <v>156</v>
      </c>
      <c r="O8" s="51"/>
      <c r="P8" s="48" t="s">
        <v>155</v>
      </c>
      <c r="T8" s="52"/>
      <c r="U8" s="52"/>
      <c r="V8" s="52"/>
      <c r="W8" s="52"/>
      <c r="X8" s="52"/>
      <c r="Y8" s="52"/>
    </row>
    <row r="9" spans="1:25" ht="13.5" thickTop="1">
      <c r="A9" s="53"/>
      <c r="B9" s="54"/>
      <c r="C9" s="54"/>
      <c r="D9" s="54"/>
      <c r="E9" s="54"/>
      <c r="F9" s="54"/>
      <c r="G9" s="54"/>
      <c r="H9" s="54"/>
      <c r="I9" s="55"/>
      <c r="J9" s="48" t="s">
        <v>154</v>
      </c>
      <c r="L9" s="48" t="s">
        <v>153</v>
      </c>
      <c r="N9" s="48" t="s">
        <v>152</v>
      </c>
      <c r="O9" s="48" t="s">
        <v>151</v>
      </c>
      <c r="P9" s="48" t="s">
        <v>150</v>
      </c>
    </row>
    <row r="10" spans="1:25" ht="33" customHeight="1">
      <c r="A10" s="56" t="s">
        <v>149</v>
      </c>
      <c r="B10" s="56"/>
      <c r="C10" s="464" t="s">
        <v>233</v>
      </c>
      <c r="D10" s="465"/>
      <c r="E10" s="466"/>
      <c r="F10" s="56"/>
      <c r="G10" s="56" t="s">
        <v>148</v>
      </c>
      <c r="H10" s="467" t="s">
        <v>130</v>
      </c>
      <c r="I10" s="468"/>
      <c r="J10" s="48" t="s">
        <v>147</v>
      </c>
      <c r="L10" s="48" t="s">
        <v>146</v>
      </c>
      <c r="N10" s="48" t="s">
        <v>145</v>
      </c>
      <c r="P10" s="48" t="s">
        <v>144</v>
      </c>
    </row>
    <row r="11" spans="1:25" ht="5.25" customHeight="1">
      <c r="A11" s="56"/>
      <c r="B11" s="56"/>
      <c r="C11" s="57"/>
      <c r="D11" s="57"/>
      <c r="E11" s="57"/>
      <c r="F11" s="56"/>
      <c r="G11" s="56"/>
      <c r="H11" s="56"/>
      <c r="I11" s="56"/>
      <c r="J11" s="48" t="s">
        <v>143</v>
      </c>
      <c r="L11" s="48" t="s">
        <v>142</v>
      </c>
      <c r="P11" s="48" t="s">
        <v>141</v>
      </c>
    </row>
    <row r="12" spans="1:25" ht="15.75" customHeight="1">
      <c r="A12" s="56" t="s">
        <v>140</v>
      </c>
      <c r="B12" s="56"/>
      <c r="C12" s="446" t="s">
        <v>186</v>
      </c>
      <c r="D12" s="447"/>
      <c r="E12" s="448"/>
      <c r="F12" s="469" t="s">
        <v>139</v>
      </c>
      <c r="G12" s="452"/>
      <c r="H12" s="453"/>
      <c r="I12" s="58">
        <v>20</v>
      </c>
      <c r="J12" s="48" t="s">
        <v>138</v>
      </c>
      <c r="P12" s="48" t="s">
        <v>137</v>
      </c>
    </row>
    <row r="13" spans="1:25" ht="5.25" customHeight="1">
      <c r="A13" s="56"/>
      <c r="B13" s="56"/>
      <c r="C13" s="57"/>
      <c r="D13" s="57"/>
      <c r="E13" s="57"/>
      <c r="F13" s="56"/>
      <c r="G13" s="56"/>
      <c r="H13" s="56"/>
      <c r="I13" s="56"/>
      <c r="J13" s="48" t="s">
        <v>136</v>
      </c>
      <c r="P13" s="48" t="s">
        <v>135</v>
      </c>
    </row>
    <row r="14" spans="1:25" ht="15.75" customHeight="1">
      <c r="A14" s="56" t="s">
        <v>134</v>
      </c>
      <c r="B14" s="56"/>
      <c r="C14" s="446" t="s">
        <v>186</v>
      </c>
      <c r="D14" s="447"/>
      <c r="E14" s="448"/>
      <c r="F14" s="56"/>
      <c r="G14" s="449" t="s">
        <v>133</v>
      </c>
      <c r="H14" s="450"/>
      <c r="I14" s="58">
        <v>4</v>
      </c>
      <c r="J14" s="48" t="s">
        <v>132</v>
      </c>
      <c r="P14" s="48" t="s">
        <v>131</v>
      </c>
    </row>
    <row r="15" spans="1:25" ht="5.25" customHeight="1">
      <c r="A15" s="56"/>
      <c r="B15" s="56"/>
      <c r="C15" s="57"/>
      <c r="D15" s="57"/>
      <c r="E15" s="57"/>
      <c r="F15" s="56"/>
      <c r="G15" s="56"/>
      <c r="H15" s="56"/>
      <c r="I15" s="56"/>
      <c r="J15" s="48" t="s">
        <v>130</v>
      </c>
      <c r="P15" s="48" t="s">
        <v>129</v>
      </c>
    </row>
    <row r="16" spans="1:25" ht="15.75" customHeight="1">
      <c r="A16" s="56" t="s">
        <v>128</v>
      </c>
      <c r="B16" s="56"/>
      <c r="C16" s="58">
        <v>120</v>
      </c>
      <c r="D16" s="59" t="s">
        <v>127</v>
      </c>
      <c r="E16" s="58" t="s">
        <v>126</v>
      </c>
      <c r="F16" s="451" t="s">
        <v>125</v>
      </c>
      <c r="G16" s="452"/>
      <c r="H16" s="453"/>
      <c r="I16" s="60"/>
      <c r="J16" s="48" t="s">
        <v>124</v>
      </c>
      <c r="P16" s="48" t="s">
        <v>123</v>
      </c>
    </row>
    <row r="17" spans="1:25" ht="5.25" customHeight="1" thickBot="1">
      <c r="P17" s="48" t="s">
        <v>122</v>
      </c>
    </row>
    <row r="18" spans="1:25" ht="19.5" customHeight="1" thickTop="1" thickBot="1">
      <c r="A18" s="61" t="s">
        <v>121</v>
      </c>
      <c r="B18" s="61"/>
      <c r="C18" s="61"/>
      <c r="D18" s="61"/>
      <c r="E18" s="61"/>
      <c r="F18" s="61"/>
      <c r="G18" s="61"/>
      <c r="H18" s="61"/>
      <c r="I18" s="61"/>
      <c r="J18" s="48" t="s">
        <v>56</v>
      </c>
      <c r="K18" s="62"/>
      <c r="L18" s="62"/>
      <c r="M18" s="62"/>
      <c r="N18" s="63"/>
      <c r="P18" s="48" t="s">
        <v>120</v>
      </c>
      <c r="T18" s="150"/>
      <c r="U18" s="64"/>
      <c r="V18" s="64"/>
      <c r="W18" s="5"/>
      <c r="X18" s="5"/>
      <c r="Y18" s="5"/>
    </row>
    <row r="19" spans="1:25" s="52" customFormat="1" ht="25.5" customHeight="1" thickTop="1">
      <c r="A19" s="454" t="s">
        <v>119</v>
      </c>
      <c r="B19" s="455"/>
      <c r="C19" s="455"/>
      <c r="D19" s="65" t="s">
        <v>118</v>
      </c>
      <c r="E19" s="65" t="s">
        <v>25</v>
      </c>
      <c r="F19" s="65" t="s">
        <v>117</v>
      </c>
      <c r="G19" s="65" t="s">
        <v>116</v>
      </c>
      <c r="H19" s="65" t="s">
        <v>115</v>
      </c>
      <c r="I19" s="66" t="s">
        <v>114</v>
      </c>
      <c r="P19" s="48" t="s">
        <v>113</v>
      </c>
      <c r="Q19" s="48"/>
      <c r="T19" s="150"/>
      <c r="U19" s="64"/>
      <c r="V19" s="64"/>
      <c r="W19" s="5"/>
      <c r="X19" s="5"/>
      <c r="Y19" s="5"/>
    </row>
    <row r="20" spans="1:25" ht="28.5" customHeight="1">
      <c r="A20" s="456" t="s">
        <v>112</v>
      </c>
      <c r="B20" s="457"/>
      <c r="C20" s="457"/>
      <c r="D20" s="67">
        <v>0</v>
      </c>
      <c r="E20" s="68" t="s">
        <v>105</v>
      </c>
      <c r="F20" s="69">
        <v>10</v>
      </c>
      <c r="G20" s="70">
        <v>2400000</v>
      </c>
      <c r="H20" s="71">
        <f>+D20*F20*G20</f>
        <v>0</v>
      </c>
      <c r="I20" s="72">
        <f>+F20*G20</f>
        <v>24000000</v>
      </c>
      <c r="P20" s="48" t="s">
        <v>111</v>
      </c>
      <c r="T20" s="150"/>
      <c r="U20" s="64"/>
      <c r="V20" s="64"/>
      <c r="W20" s="5"/>
      <c r="X20" s="5"/>
      <c r="Y20" s="5"/>
    </row>
    <row r="21" spans="1:25" ht="22.5" customHeight="1">
      <c r="A21" s="456" t="s">
        <v>187</v>
      </c>
      <c r="B21" s="457"/>
      <c r="C21" s="457"/>
      <c r="D21" s="67">
        <v>0.1</v>
      </c>
      <c r="E21" s="68" t="s">
        <v>105</v>
      </c>
      <c r="F21" s="69">
        <v>0</v>
      </c>
      <c r="G21" s="71">
        <f t="shared" ref="G21:G29" si="0">+$G$20*(1-D21)</f>
        <v>2160000</v>
      </c>
      <c r="H21" s="71"/>
      <c r="I21" s="72">
        <f t="shared" ref="I21:I29" si="1">+F21*G21</f>
        <v>0</v>
      </c>
      <c r="P21" s="73" t="s">
        <v>110</v>
      </c>
      <c r="Q21" s="74"/>
      <c r="T21" s="150"/>
      <c r="U21" s="64"/>
      <c r="V21" s="64"/>
      <c r="W21" s="5"/>
      <c r="X21" s="5"/>
      <c r="Y21" s="5"/>
    </row>
    <row r="22" spans="1:25" ht="24.75" customHeight="1">
      <c r="A22" s="456" t="s">
        <v>188</v>
      </c>
      <c r="B22" s="457"/>
      <c r="C22" s="457"/>
      <c r="D22" s="67">
        <v>0.05</v>
      </c>
      <c r="E22" s="68" t="s">
        <v>105</v>
      </c>
      <c r="F22" s="69">
        <v>0</v>
      </c>
      <c r="G22" s="71">
        <f t="shared" si="0"/>
        <v>2280000</v>
      </c>
      <c r="H22" s="71">
        <f t="shared" ref="H22:H29" si="2">+D22*F22*$G$20</f>
        <v>0</v>
      </c>
      <c r="I22" s="72">
        <f t="shared" si="1"/>
        <v>0</v>
      </c>
      <c r="P22" s="48" t="s">
        <v>109</v>
      </c>
      <c r="T22" s="150"/>
      <c r="U22" s="64"/>
      <c r="V22" s="64"/>
      <c r="W22" s="5"/>
      <c r="X22" s="5"/>
      <c r="Y22" s="5"/>
    </row>
    <row r="23" spans="1:25" ht="32.25" customHeight="1">
      <c r="A23" s="456" t="s">
        <v>189</v>
      </c>
      <c r="B23" s="457"/>
      <c r="C23" s="457"/>
      <c r="D23" s="67">
        <v>0.2</v>
      </c>
      <c r="E23" s="68" t="s">
        <v>105</v>
      </c>
      <c r="F23" s="69">
        <v>0</v>
      </c>
      <c r="G23" s="71">
        <f t="shared" si="0"/>
        <v>1920000</v>
      </c>
      <c r="H23" s="71">
        <f t="shared" si="2"/>
        <v>0</v>
      </c>
      <c r="I23" s="72">
        <f t="shared" si="1"/>
        <v>0</v>
      </c>
      <c r="P23" s="48" t="s">
        <v>108</v>
      </c>
      <c r="T23" s="150"/>
      <c r="U23" s="64"/>
      <c r="V23" s="64"/>
      <c r="W23" s="5"/>
      <c r="X23" s="5"/>
      <c r="Y23" s="5"/>
    </row>
    <row r="24" spans="1:25" ht="28.5" customHeight="1">
      <c r="A24" s="476" t="s">
        <v>190</v>
      </c>
      <c r="B24" s="473"/>
      <c r="C24" s="474"/>
      <c r="D24" s="67">
        <v>0.15</v>
      </c>
      <c r="E24" s="68" t="s">
        <v>105</v>
      </c>
      <c r="F24" s="69">
        <v>0</v>
      </c>
      <c r="G24" s="71">
        <f t="shared" si="0"/>
        <v>2040000</v>
      </c>
      <c r="H24" s="71">
        <f t="shared" si="2"/>
        <v>0</v>
      </c>
      <c r="I24" s="72">
        <f t="shared" si="1"/>
        <v>0</v>
      </c>
      <c r="P24" s="48" t="s">
        <v>107</v>
      </c>
      <c r="T24" s="150"/>
      <c r="U24" s="64"/>
      <c r="V24" s="64"/>
      <c r="W24" s="5"/>
      <c r="X24" s="5"/>
      <c r="Y24" s="5"/>
    </row>
    <row r="25" spans="1:25" ht="22.5" customHeight="1">
      <c r="A25" s="456" t="s">
        <v>191</v>
      </c>
      <c r="B25" s="457"/>
      <c r="C25" s="457"/>
      <c r="D25" s="67">
        <v>0.1</v>
      </c>
      <c r="E25" s="68" t="s">
        <v>105</v>
      </c>
      <c r="F25" s="69">
        <v>0</v>
      </c>
      <c r="G25" s="71">
        <f t="shared" si="0"/>
        <v>2160000</v>
      </c>
      <c r="H25" s="71">
        <f t="shared" si="2"/>
        <v>0</v>
      </c>
      <c r="I25" s="72">
        <f t="shared" si="1"/>
        <v>0</v>
      </c>
      <c r="P25" s="48" t="s">
        <v>106</v>
      </c>
      <c r="T25" s="150"/>
      <c r="U25" s="64"/>
      <c r="V25" s="64"/>
      <c r="W25" s="5"/>
      <c r="X25" s="5"/>
      <c r="Y25" s="5"/>
    </row>
    <row r="26" spans="1:25" ht="37.5" customHeight="1">
      <c r="A26" s="456" t="s">
        <v>192</v>
      </c>
      <c r="B26" s="457"/>
      <c r="C26" s="457"/>
      <c r="D26" s="67">
        <v>0.2</v>
      </c>
      <c r="E26" s="68" t="s">
        <v>105</v>
      </c>
      <c r="F26" s="69">
        <v>0</v>
      </c>
      <c r="G26" s="71">
        <f t="shared" si="0"/>
        <v>1920000</v>
      </c>
      <c r="H26" s="71">
        <f t="shared" si="2"/>
        <v>0</v>
      </c>
      <c r="I26" s="72">
        <f t="shared" si="1"/>
        <v>0</v>
      </c>
      <c r="T26" s="150"/>
      <c r="U26" s="64"/>
      <c r="V26" s="64"/>
      <c r="W26" s="5"/>
      <c r="X26" s="5"/>
      <c r="Y26" s="5"/>
    </row>
    <row r="27" spans="1:25" ht="32.25" customHeight="1">
      <c r="A27" s="456" t="s">
        <v>211</v>
      </c>
      <c r="B27" s="457"/>
      <c r="C27" s="457"/>
      <c r="D27" s="67">
        <v>0.15</v>
      </c>
      <c r="E27" s="68" t="s">
        <v>105</v>
      </c>
      <c r="F27" s="69">
        <v>4</v>
      </c>
      <c r="G27" s="71">
        <f t="shared" si="0"/>
        <v>2040000</v>
      </c>
      <c r="H27" s="71">
        <f t="shared" si="2"/>
        <v>1440000</v>
      </c>
      <c r="I27" s="72">
        <f t="shared" si="1"/>
        <v>8160000</v>
      </c>
      <c r="T27" s="150"/>
      <c r="U27" s="64"/>
      <c r="V27" s="64"/>
      <c r="W27" s="5"/>
      <c r="X27" s="5"/>
      <c r="Y27" s="5"/>
    </row>
    <row r="28" spans="1:25" ht="57" customHeight="1">
      <c r="A28" s="456" t="s">
        <v>204</v>
      </c>
      <c r="B28" s="457"/>
      <c r="C28" s="457"/>
      <c r="D28" s="67">
        <v>0.2</v>
      </c>
      <c r="E28" s="68" t="s">
        <v>105</v>
      </c>
      <c r="F28" s="69">
        <v>3</v>
      </c>
      <c r="G28" s="71">
        <f t="shared" si="0"/>
        <v>1920000</v>
      </c>
      <c r="H28" s="71">
        <f t="shared" si="2"/>
        <v>1440000.0000000002</v>
      </c>
      <c r="I28" s="72">
        <f t="shared" si="1"/>
        <v>5760000</v>
      </c>
      <c r="T28" s="150"/>
      <c r="U28" s="64"/>
      <c r="V28" s="64"/>
      <c r="W28" s="5"/>
      <c r="X28" s="5"/>
      <c r="Y28" s="5"/>
    </row>
    <row r="29" spans="1:25" ht="31.5" customHeight="1">
      <c r="A29" s="470" t="s">
        <v>193</v>
      </c>
      <c r="B29" s="471"/>
      <c r="C29" s="471"/>
      <c r="D29" s="75">
        <v>0.5</v>
      </c>
      <c r="E29" s="76" t="s">
        <v>105</v>
      </c>
      <c r="F29" s="77">
        <v>2</v>
      </c>
      <c r="G29" s="78">
        <f t="shared" si="0"/>
        <v>1200000</v>
      </c>
      <c r="H29" s="78">
        <f t="shared" si="2"/>
        <v>2400000</v>
      </c>
      <c r="I29" s="79">
        <f t="shared" si="1"/>
        <v>2400000</v>
      </c>
      <c r="T29" s="150"/>
      <c r="U29" s="64"/>
      <c r="V29" s="64"/>
      <c r="W29" s="5"/>
      <c r="X29" s="5"/>
      <c r="Y29" s="5"/>
    </row>
    <row r="30" spans="1:25" ht="24.75" customHeight="1">
      <c r="A30" s="472" t="s">
        <v>194</v>
      </c>
      <c r="B30" s="473"/>
      <c r="C30" s="474"/>
      <c r="D30" s="67">
        <v>0.3</v>
      </c>
      <c r="E30" s="68" t="s">
        <v>105</v>
      </c>
      <c r="F30" s="69">
        <v>1</v>
      </c>
      <c r="G30" s="71">
        <f>+$G$20*(1-D30)</f>
        <v>1680000</v>
      </c>
      <c r="H30" s="71">
        <f>+D30*F30*$G$20</f>
        <v>720000</v>
      </c>
      <c r="I30" s="71">
        <f>+F30*G30</f>
        <v>1680000</v>
      </c>
      <c r="J30" s="80"/>
      <c r="K30" s="80"/>
      <c r="L30" s="80"/>
      <c r="M30" s="80"/>
      <c r="N30" s="80"/>
      <c r="O30" s="80"/>
      <c r="P30" s="80"/>
      <c r="Q30" s="80"/>
    </row>
    <row r="31" spans="1:25" ht="45" customHeight="1">
      <c r="A31" s="473" t="s">
        <v>195</v>
      </c>
      <c r="B31" s="473"/>
      <c r="C31" s="474"/>
      <c r="D31" s="75">
        <v>0.1</v>
      </c>
      <c r="E31" s="76" t="s">
        <v>105</v>
      </c>
      <c r="F31" s="77">
        <v>0</v>
      </c>
      <c r="G31" s="78">
        <f>+$G$20*(1-D31)</f>
        <v>2160000</v>
      </c>
      <c r="H31" s="78">
        <f>+D31*F31*$G$20</f>
        <v>0</v>
      </c>
      <c r="I31" s="78">
        <f>+F31*G31</f>
        <v>0</v>
      </c>
      <c r="J31" s="80"/>
      <c r="K31" s="80"/>
      <c r="L31" s="80"/>
      <c r="M31" s="80"/>
      <c r="N31" s="80"/>
      <c r="O31" s="80"/>
      <c r="P31" s="80"/>
      <c r="Q31" s="80"/>
    </row>
    <row r="32" spans="1:25" ht="37.5" customHeight="1">
      <c r="A32" s="473" t="s">
        <v>196</v>
      </c>
      <c r="B32" s="473"/>
      <c r="C32" s="474"/>
      <c r="D32" s="67">
        <v>0.2</v>
      </c>
      <c r="E32" s="68" t="s">
        <v>105</v>
      </c>
      <c r="F32" s="69">
        <v>0</v>
      </c>
      <c r="G32" s="71">
        <f>+$G$20*(1-D32)</f>
        <v>1920000</v>
      </c>
      <c r="H32" s="71">
        <f>+D32*F32*$G$20</f>
        <v>0</v>
      </c>
      <c r="I32" s="71">
        <f>+F32*G32</f>
        <v>0</v>
      </c>
      <c r="T32" s="150"/>
      <c r="U32" s="64"/>
      <c r="V32" s="64"/>
      <c r="W32" s="5"/>
      <c r="X32" s="5"/>
      <c r="Y32" s="5"/>
    </row>
    <row r="33" spans="1:25">
      <c r="F33" s="48">
        <f>+SUM(F20:F32)</f>
        <v>20</v>
      </c>
      <c r="T33" s="57"/>
    </row>
    <row r="34" spans="1:25" ht="15.75" thickBot="1">
      <c r="A34" s="81"/>
      <c r="B34" s="81"/>
      <c r="C34" s="81"/>
      <c r="D34" s="81"/>
      <c r="E34" s="81"/>
      <c r="F34" s="82" t="s">
        <v>104</v>
      </c>
      <c r="G34" s="81"/>
      <c r="H34" s="83"/>
      <c r="I34" s="83">
        <f>+SUM(I20:I32)</f>
        <v>42000000</v>
      </c>
      <c r="J34" s="80"/>
      <c r="K34" s="80"/>
      <c r="L34" s="80"/>
      <c r="M34" s="80"/>
      <c r="N34" s="80"/>
      <c r="O34" s="80"/>
      <c r="P34" s="80"/>
      <c r="Q34" s="80"/>
      <c r="T34" s="57"/>
    </row>
    <row r="35" spans="1:25" ht="20.25" customHeight="1" thickTop="1" thickBot="1">
      <c r="A35" s="84" t="s">
        <v>103</v>
      </c>
      <c r="B35" s="85"/>
      <c r="C35" s="85"/>
      <c r="D35" s="85"/>
      <c r="E35" s="85"/>
      <c r="F35" s="85"/>
      <c r="G35" s="85"/>
      <c r="H35" s="85"/>
      <c r="I35" s="85"/>
      <c r="J35" s="86"/>
      <c r="K35" s="86"/>
      <c r="L35" s="86"/>
      <c r="M35" s="86"/>
      <c r="N35" s="86"/>
      <c r="O35" s="86"/>
      <c r="P35" s="86"/>
      <c r="Q35" s="80"/>
    </row>
    <row r="36" spans="1:25" ht="13.5" thickTop="1">
      <c r="A36" s="475" t="s">
        <v>102</v>
      </c>
      <c r="B36" s="475"/>
      <c r="C36" s="475"/>
      <c r="D36" s="475"/>
      <c r="E36" s="475"/>
      <c r="F36" s="475"/>
      <c r="G36" s="475"/>
      <c r="H36" s="475"/>
      <c r="I36" s="475"/>
      <c r="J36" s="80"/>
      <c r="K36" s="80"/>
      <c r="L36" s="80"/>
      <c r="M36" s="80"/>
      <c r="N36" s="80"/>
      <c r="O36" s="80"/>
      <c r="P36" s="80"/>
      <c r="Q36" s="80"/>
    </row>
    <row r="37" spans="1:25" ht="13.5" thickBot="1">
      <c r="J37" s="80"/>
      <c r="K37" s="80"/>
      <c r="L37" s="80"/>
      <c r="M37" s="80"/>
      <c r="N37" s="80"/>
      <c r="O37" s="80"/>
      <c r="P37" s="80"/>
      <c r="Q37" s="80"/>
    </row>
    <row r="38" spans="1:25" s="74" customFormat="1" ht="24.75" customHeight="1">
      <c r="A38" s="481" t="s">
        <v>101</v>
      </c>
      <c r="B38" s="482"/>
      <c r="C38" s="483"/>
      <c r="D38" s="484" t="s">
        <v>25</v>
      </c>
      <c r="E38" s="486" t="s">
        <v>24</v>
      </c>
      <c r="F38" s="488" t="s">
        <v>23</v>
      </c>
      <c r="G38" s="481" t="s">
        <v>22</v>
      </c>
      <c r="H38" s="482" t="s">
        <v>197</v>
      </c>
      <c r="I38" s="477" t="s">
        <v>20</v>
      </c>
      <c r="J38" s="87"/>
      <c r="K38" s="87"/>
      <c r="L38" s="87"/>
      <c r="M38" s="87"/>
      <c r="N38" s="87"/>
      <c r="O38" s="87"/>
      <c r="P38" s="87"/>
      <c r="Q38" s="87"/>
      <c r="T38" s="149"/>
      <c r="U38" s="48"/>
      <c r="V38" s="48"/>
      <c r="W38" s="48"/>
      <c r="X38" s="48"/>
      <c r="Y38" s="48"/>
    </row>
    <row r="39" spans="1:25">
      <c r="A39" s="425" t="s">
        <v>89</v>
      </c>
      <c r="B39" s="426"/>
      <c r="C39" s="88" t="s">
        <v>88</v>
      </c>
      <c r="D39" s="485"/>
      <c r="E39" s="487"/>
      <c r="F39" s="489"/>
      <c r="G39" s="490"/>
      <c r="H39" s="491"/>
      <c r="I39" s="478"/>
      <c r="T39" s="151"/>
      <c r="U39" s="74"/>
      <c r="V39" s="74"/>
      <c r="W39" s="74"/>
      <c r="X39" s="74"/>
      <c r="Y39" s="74"/>
    </row>
    <row r="40" spans="1:25">
      <c r="A40" s="479"/>
      <c r="B40" s="479"/>
      <c r="C40" s="60"/>
      <c r="D40" s="89" t="s">
        <v>85</v>
      </c>
      <c r="E40" s="93"/>
      <c r="F40" s="94"/>
      <c r="G40" s="90">
        <f t="shared" ref="G40:G45" si="3">+E40*F40</f>
        <v>0</v>
      </c>
      <c r="H40" s="90">
        <f t="shared" ref="H40:H45" si="4">+G40*0.004</f>
        <v>0</v>
      </c>
      <c r="I40" s="90">
        <f t="shared" ref="I40:I45" si="5">+H40+G40</f>
        <v>0</v>
      </c>
    </row>
    <row r="41" spans="1:25">
      <c r="A41" s="480"/>
      <c r="B41" s="480"/>
      <c r="C41" s="91"/>
      <c r="D41" s="92" t="s">
        <v>85</v>
      </c>
      <c r="E41" s="93"/>
      <c r="F41" s="94"/>
      <c r="G41" s="95">
        <f t="shared" si="3"/>
        <v>0</v>
      </c>
      <c r="H41" s="95">
        <f t="shared" si="4"/>
        <v>0</v>
      </c>
      <c r="I41" s="95">
        <f t="shared" si="5"/>
        <v>0</v>
      </c>
    </row>
    <row r="42" spans="1:25">
      <c r="A42" s="480"/>
      <c r="B42" s="480"/>
      <c r="C42" s="91"/>
      <c r="D42" s="92" t="s">
        <v>85</v>
      </c>
      <c r="E42" s="93"/>
      <c r="F42" s="94"/>
      <c r="G42" s="95">
        <f t="shared" si="3"/>
        <v>0</v>
      </c>
      <c r="H42" s="95">
        <f t="shared" si="4"/>
        <v>0</v>
      </c>
      <c r="I42" s="95">
        <f t="shared" si="5"/>
        <v>0</v>
      </c>
    </row>
    <row r="43" spans="1:25">
      <c r="A43" s="480"/>
      <c r="B43" s="480"/>
      <c r="C43" s="91"/>
      <c r="D43" s="92" t="s">
        <v>85</v>
      </c>
      <c r="E43" s="93"/>
      <c r="F43" s="94"/>
      <c r="G43" s="95">
        <f t="shared" si="3"/>
        <v>0</v>
      </c>
      <c r="H43" s="95">
        <f t="shared" si="4"/>
        <v>0</v>
      </c>
      <c r="I43" s="95">
        <f t="shared" si="5"/>
        <v>0</v>
      </c>
      <c r="S43" s="48" t="s">
        <v>234</v>
      </c>
    </row>
    <row r="44" spans="1:25">
      <c r="A44" s="480"/>
      <c r="B44" s="480"/>
      <c r="C44" s="91"/>
      <c r="D44" s="92" t="s">
        <v>85</v>
      </c>
      <c r="E44" s="93"/>
      <c r="F44" s="94"/>
      <c r="G44" s="95">
        <f t="shared" si="3"/>
        <v>0</v>
      </c>
      <c r="H44" s="95">
        <f t="shared" si="4"/>
        <v>0</v>
      </c>
      <c r="I44" s="95">
        <f t="shared" si="5"/>
        <v>0</v>
      </c>
    </row>
    <row r="45" spans="1:25">
      <c r="A45" s="480"/>
      <c r="B45" s="480"/>
      <c r="C45" s="91"/>
      <c r="D45" s="92" t="s">
        <v>85</v>
      </c>
      <c r="E45" s="93"/>
      <c r="F45" s="94"/>
      <c r="G45" s="95">
        <f t="shared" si="3"/>
        <v>0</v>
      </c>
      <c r="H45" s="95">
        <f t="shared" si="4"/>
        <v>0</v>
      </c>
      <c r="I45" s="95">
        <f t="shared" si="5"/>
        <v>0</v>
      </c>
    </row>
    <row r="46" spans="1:25">
      <c r="A46" s="96"/>
      <c r="B46" s="97"/>
      <c r="C46" s="494" t="s">
        <v>100</v>
      </c>
      <c r="D46" s="494"/>
      <c r="E46" s="494" t="s">
        <v>99</v>
      </c>
      <c r="F46" s="494"/>
      <c r="G46" s="494"/>
      <c r="H46" s="494"/>
      <c r="I46" s="98">
        <f>SUM(G40:G45)</f>
        <v>0</v>
      </c>
    </row>
    <row r="47" spans="1:25">
      <c r="A47" s="99"/>
      <c r="B47" s="100"/>
      <c r="C47" s="495" t="s">
        <v>98</v>
      </c>
      <c r="D47" s="495"/>
      <c r="E47" s="495"/>
      <c r="F47" s="495"/>
      <c r="G47" s="495"/>
      <c r="H47" s="495"/>
      <c r="I47" s="101">
        <f>SUM(H40:H45)</f>
        <v>0</v>
      </c>
    </row>
    <row r="48" spans="1:25">
      <c r="A48" s="80"/>
      <c r="B48" s="80"/>
      <c r="C48" s="102"/>
      <c r="D48" s="102"/>
      <c r="E48" s="102"/>
      <c r="F48" s="102"/>
      <c r="G48" s="102"/>
      <c r="H48" s="102"/>
      <c r="I48" s="103"/>
    </row>
    <row r="49" spans="1:25" ht="13.5" thickBot="1">
      <c r="A49" s="496" t="s">
        <v>97</v>
      </c>
      <c r="B49" s="496"/>
      <c r="C49" s="496"/>
      <c r="D49" s="496"/>
      <c r="E49" s="496"/>
      <c r="F49" s="496"/>
      <c r="G49" s="496"/>
      <c r="H49" s="496"/>
      <c r="I49" s="496"/>
    </row>
    <row r="50" spans="1:25" s="74" customFormat="1" ht="24.75" customHeight="1">
      <c r="A50" s="481" t="s">
        <v>96</v>
      </c>
      <c r="B50" s="482"/>
      <c r="C50" s="483"/>
      <c r="D50" s="484" t="s">
        <v>25</v>
      </c>
      <c r="E50" s="486" t="s">
        <v>24</v>
      </c>
      <c r="F50" s="488" t="s">
        <v>23</v>
      </c>
      <c r="G50" s="481" t="s">
        <v>22</v>
      </c>
      <c r="H50" s="482" t="s">
        <v>197</v>
      </c>
      <c r="I50" s="477" t="s">
        <v>20</v>
      </c>
      <c r="T50" s="149"/>
      <c r="U50" s="48"/>
      <c r="V50" s="48"/>
      <c r="W50" s="48"/>
      <c r="X50" s="48"/>
      <c r="Y50" s="48"/>
    </row>
    <row r="51" spans="1:25">
      <c r="A51" s="425" t="s">
        <v>89</v>
      </c>
      <c r="B51" s="426"/>
      <c r="C51" s="88" t="s">
        <v>88</v>
      </c>
      <c r="D51" s="485"/>
      <c r="E51" s="487"/>
      <c r="F51" s="489"/>
      <c r="G51" s="490"/>
      <c r="H51" s="491"/>
      <c r="I51" s="478"/>
    </row>
    <row r="52" spans="1:25" ht="12.75" customHeight="1">
      <c r="A52" s="492"/>
      <c r="B52" s="493"/>
      <c r="C52" s="1"/>
      <c r="D52" s="42" t="s">
        <v>85</v>
      </c>
      <c r="E52" s="3">
        <v>120000</v>
      </c>
      <c r="F52" s="2">
        <v>30</v>
      </c>
      <c r="G52" s="95">
        <f t="shared" ref="G52:G60" si="6">+E52*F52</f>
        <v>3600000</v>
      </c>
      <c r="H52" s="95">
        <f t="shared" ref="H52:H60" si="7">+G52*0.004</f>
        <v>14400</v>
      </c>
      <c r="I52" s="95">
        <f t="shared" ref="I52:I60" si="8">+H52+G52</f>
        <v>3614400</v>
      </c>
    </row>
    <row r="53" spans="1:25" ht="12.75" customHeight="1">
      <c r="A53" s="492"/>
      <c r="B53" s="493"/>
      <c r="C53" s="1"/>
      <c r="D53" s="42" t="s">
        <v>85</v>
      </c>
      <c r="E53" s="3">
        <v>120000</v>
      </c>
      <c r="F53" s="2">
        <v>30</v>
      </c>
      <c r="G53" s="95">
        <f t="shared" ref="G53" si="9">+E53*F53</f>
        <v>3600000</v>
      </c>
      <c r="H53" s="95">
        <f t="shared" ref="H53" si="10">+G53*0.004</f>
        <v>14400</v>
      </c>
      <c r="I53" s="95">
        <f t="shared" ref="I53" si="11">+H53+G53</f>
        <v>3614400</v>
      </c>
    </row>
    <row r="54" spans="1:25" ht="12.75" customHeight="1">
      <c r="A54" s="492"/>
      <c r="B54" s="493"/>
      <c r="C54" s="1"/>
      <c r="D54" s="42" t="s">
        <v>85</v>
      </c>
      <c r="E54" s="3">
        <v>120000</v>
      </c>
      <c r="F54" s="2">
        <v>30</v>
      </c>
      <c r="G54" s="95">
        <f t="shared" ref="G54" si="12">+E54*F54</f>
        <v>3600000</v>
      </c>
      <c r="H54" s="95">
        <f t="shared" ref="H54" si="13">+G54*0.004</f>
        <v>14400</v>
      </c>
      <c r="I54" s="95">
        <f t="shared" ref="I54" si="14">+H54+G54</f>
        <v>3614400</v>
      </c>
    </row>
    <row r="55" spans="1:25" ht="12.75" customHeight="1">
      <c r="A55" s="492"/>
      <c r="B55" s="493"/>
      <c r="C55" s="1"/>
      <c r="D55" s="4" t="s">
        <v>85</v>
      </c>
      <c r="E55" s="3">
        <v>120000</v>
      </c>
      <c r="F55" s="2">
        <v>45</v>
      </c>
      <c r="G55" s="95">
        <f t="shared" ref="G55" si="15">+E55*F55</f>
        <v>5400000</v>
      </c>
      <c r="H55" s="95">
        <f t="shared" ref="H55" si="16">+G55*0.004</f>
        <v>21600</v>
      </c>
      <c r="I55" s="95">
        <f t="shared" ref="I55" si="17">+H55+G55</f>
        <v>5421600</v>
      </c>
    </row>
    <row r="56" spans="1:25" ht="12.75" customHeight="1">
      <c r="A56" s="492"/>
      <c r="B56" s="493"/>
      <c r="C56" s="1"/>
      <c r="D56" s="42" t="s">
        <v>85</v>
      </c>
      <c r="E56" s="3"/>
      <c r="F56" s="2"/>
      <c r="G56" s="95">
        <f t="shared" si="6"/>
        <v>0</v>
      </c>
      <c r="H56" s="95">
        <f t="shared" si="7"/>
        <v>0</v>
      </c>
      <c r="I56" s="95">
        <f t="shared" si="8"/>
        <v>0</v>
      </c>
      <c r="T56" s="152"/>
    </row>
    <row r="57" spans="1:25" ht="12.75" customHeight="1">
      <c r="A57" s="492"/>
      <c r="B57" s="493"/>
      <c r="C57" s="1"/>
      <c r="D57" s="4" t="s">
        <v>85</v>
      </c>
      <c r="E57" s="3"/>
      <c r="F57" s="2"/>
      <c r="G57" s="95">
        <f>+E57*F57</f>
        <v>0</v>
      </c>
      <c r="H57" s="95">
        <f>+G57*0.004</f>
        <v>0</v>
      </c>
      <c r="I57" s="95">
        <f>+H57+G57</f>
        <v>0</v>
      </c>
    </row>
    <row r="58" spans="1:25" ht="12.75" customHeight="1">
      <c r="A58" s="492"/>
      <c r="B58" s="493"/>
      <c r="C58" s="1"/>
      <c r="D58" s="4" t="s">
        <v>85</v>
      </c>
      <c r="E58" s="3"/>
      <c r="F58" s="2"/>
      <c r="G58" s="95">
        <f t="shared" ref="G58" si="18">+E58*F58</f>
        <v>0</v>
      </c>
      <c r="H58" s="95">
        <f t="shared" ref="H58" si="19">+G58*0.004</f>
        <v>0</v>
      </c>
      <c r="I58" s="95">
        <f t="shared" ref="I58" si="20">+H58+G58</f>
        <v>0</v>
      </c>
    </row>
    <row r="59" spans="1:25" ht="12.75" customHeight="1">
      <c r="A59" s="492"/>
      <c r="B59" s="493"/>
      <c r="C59" s="1"/>
      <c r="D59" s="42" t="s">
        <v>85</v>
      </c>
      <c r="E59" s="3"/>
      <c r="F59" s="2"/>
      <c r="G59" s="95">
        <f t="shared" si="6"/>
        <v>0</v>
      </c>
      <c r="H59" s="95">
        <f t="shared" si="7"/>
        <v>0</v>
      </c>
      <c r="I59" s="95">
        <f t="shared" si="8"/>
        <v>0</v>
      </c>
    </row>
    <row r="60" spans="1:25" ht="12.75" customHeight="1">
      <c r="A60" s="492"/>
      <c r="B60" s="493"/>
      <c r="C60" s="1"/>
      <c r="D60" s="42" t="s">
        <v>201</v>
      </c>
      <c r="E60" s="3"/>
      <c r="F60" s="2"/>
      <c r="G60" s="95">
        <f t="shared" si="6"/>
        <v>0</v>
      </c>
      <c r="H60" s="95">
        <f t="shared" si="7"/>
        <v>0</v>
      </c>
      <c r="I60" s="95">
        <f t="shared" si="8"/>
        <v>0</v>
      </c>
    </row>
    <row r="61" spans="1:25" ht="12.75" customHeight="1">
      <c r="A61" s="492"/>
      <c r="B61" s="493"/>
      <c r="C61" s="1"/>
      <c r="D61" s="42"/>
      <c r="E61" s="3"/>
      <c r="F61" s="2"/>
      <c r="G61" s="95"/>
      <c r="H61" s="95"/>
      <c r="I61" s="95"/>
    </row>
    <row r="62" spans="1:25" ht="13.5" customHeight="1">
      <c r="A62" s="96"/>
      <c r="B62" s="97"/>
      <c r="C62" s="494" t="s">
        <v>95</v>
      </c>
      <c r="D62" s="494"/>
      <c r="E62" s="494"/>
      <c r="F62" s="494"/>
      <c r="G62" s="494"/>
      <c r="H62" s="494"/>
      <c r="I62" s="98">
        <f>SUM(G52:G60)</f>
        <v>16200000</v>
      </c>
      <c r="S62" s="106"/>
    </row>
    <row r="63" spans="1:25">
      <c r="A63" s="99"/>
      <c r="B63" s="100"/>
      <c r="C63" s="495" t="s">
        <v>83</v>
      </c>
      <c r="D63" s="495"/>
      <c r="E63" s="495"/>
      <c r="F63" s="495"/>
      <c r="G63" s="495"/>
      <c r="H63" s="495"/>
      <c r="I63" s="101">
        <f>SUM(H52:H60)</f>
        <v>64800</v>
      </c>
    </row>
    <row r="64" spans="1:25" ht="16.5" thickBot="1">
      <c r="E64" s="105"/>
      <c r="F64" s="105"/>
      <c r="G64" s="105"/>
      <c r="H64" s="105" t="s">
        <v>198</v>
      </c>
      <c r="I64" s="106">
        <f>(I62*1.024)*1.052</f>
        <v>17451417.600000001</v>
      </c>
    </row>
    <row r="65" spans="1:25" ht="24.75" customHeight="1">
      <c r="A65" s="481" t="s">
        <v>94</v>
      </c>
      <c r="B65" s="482"/>
      <c r="C65" s="483"/>
      <c r="D65" s="497" t="s">
        <v>93</v>
      </c>
      <c r="E65" s="499" t="s">
        <v>25</v>
      </c>
      <c r="F65" s="482" t="s">
        <v>23</v>
      </c>
      <c r="G65" s="482" t="s">
        <v>92</v>
      </c>
      <c r="H65" s="482" t="s">
        <v>91</v>
      </c>
      <c r="I65" s="502" t="s">
        <v>90</v>
      </c>
    </row>
    <row r="66" spans="1:25">
      <c r="A66" s="425" t="s">
        <v>89</v>
      </c>
      <c r="B66" s="426"/>
      <c r="C66" s="88" t="s">
        <v>88</v>
      </c>
      <c r="D66" s="498"/>
      <c r="E66" s="500"/>
      <c r="F66" s="491"/>
      <c r="G66" s="491"/>
      <c r="H66" s="491"/>
      <c r="I66" s="503"/>
    </row>
    <row r="67" spans="1:25">
      <c r="A67" s="492"/>
      <c r="B67" s="493"/>
      <c r="C67" s="91"/>
      <c r="D67" s="94" t="s">
        <v>87</v>
      </c>
      <c r="E67" s="92" t="s">
        <v>85</v>
      </c>
      <c r="F67" s="94"/>
      <c r="G67" s="91"/>
      <c r="H67" s="107" t="str">
        <f t="shared" ref="H67:H72" si="21">+IF(D67="COP","",IF(D67="","",G67*F67))</f>
        <v/>
      </c>
      <c r="I67" s="108">
        <f>IF(D67="COP",G67*F67*1.004,IF(H67="","",H67*$I$16*1.004))</f>
        <v>0</v>
      </c>
      <c r="T67" s="151"/>
      <c r="U67" s="74"/>
      <c r="V67" s="74"/>
      <c r="W67" s="74"/>
      <c r="X67" s="74"/>
      <c r="Y67" s="74"/>
    </row>
    <row r="68" spans="1:25">
      <c r="A68" s="480"/>
      <c r="B68" s="480"/>
      <c r="C68" s="91"/>
      <c r="D68" s="94"/>
      <c r="E68" s="92" t="s">
        <v>85</v>
      </c>
      <c r="F68" s="94"/>
      <c r="G68" s="91"/>
      <c r="H68" s="107" t="str">
        <f t="shared" si="21"/>
        <v/>
      </c>
      <c r="I68" s="108" t="str">
        <f>IF(D68="COP",G68*F68,IF(H68="","",H68*$I$16))</f>
        <v/>
      </c>
      <c r="K68" s="48" t="s">
        <v>87</v>
      </c>
    </row>
    <row r="69" spans="1:25">
      <c r="A69" s="480"/>
      <c r="B69" s="480"/>
      <c r="C69" s="91"/>
      <c r="D69" s="94"/>
      <c r="E69" s="92" t="s">
        <v>85</v>
      </c>
      <c r="F69" s="94"/>
      <c r="G69" s="91"/>
      <c r="H69" s="107" t="str">
        <f t="shared" si="21"/>
        <v/>
      </c>
      <c r="I69" s="108" t="str">
        <f>IF(D69="COP",G69*F69,IF(H69="","",H69*$I$16))</f>
        <v/>
      </c>
      <c r="K69" s="48" t="s">
        <v>86</v>
      </c>
      <c r="S69" s="112"/>
    </row>
    <row r="70" spans="1:25">
      <c r="A70" s="480"/>
      <c r="B70" s="480"/>
      <c r="C70" s="91"/>
      <c r="D70" s="94"/>
      <c r="E70" s="92" t="s">
        <v>85</v>
      </c>
      <c r="F70" s="94"/>
      <c r="G70" s="91"/>
      <c r="H70" s="107" t="str">
        <f t="shared" si="21"/>
        <v/>
      </c>
      <c r="I70" s="108" t="str">
        <f>IF(D70="COP",G70*F70,IF(H70="","",H70*$I$16))</f>
        <v/>
      </c>
    </row>
    <row r="71" spans="1:25">
      <c r="A71" s="480"/>
      <c r="B71" s="480"/>
      <c r="C71" s="91"/>
      <c r="D71" s="94"/>
      <c r="E71" s="92" t="s">
        <v>85</v>
      </c>
      <c r="F71" s="94"/>
      <c r="G71" s="91"/>
      <c r="H71" s="107" t="str">
        <f t="shared" si="21"/>
        <v/>
      </c>
      <c r="I71" s="108" t="str">
        <f>IF(D71="COP",G71*F71,IF(H71="","",H71*$I$16))</f>
        <v/>
      </c>
      <c r="S71" s="112"/>
    </row>
    <row r="72" spans="1:25">
      <c r="A72" s="480"/>
      <c r="B72" s="480"/>
      <c r="C72" s="91"/>
      <c r="D72" s="94"/>
      <c r="E72" s="92" t="s">
        <v>85</v>
      </c>
      <c r="F72" s="94"/>
      <c r="G72" s="91"/>
      <c r="H72" s="107" t="str">
        <f t="shared" si="21"/>
        <v/>
      </c>
      <c r="I72" s="108" t="str">
        <f>IF(D72="COP",G72*F72,IF(H72="","",H72*$I$16))</f>
        <v/>
      </c>
      <c r="S72" s="112"/>
    </row>
    <row r="73" spans="1:25">
      <c r="A73" s="96"/>
      <c r="B73" s="97"/>
      <c r="C73" s="494" t="s">
        <v>84</v>
      </c>
      <c r="D73" s="494"/>
      <c r="E73" s="494"/>
      <c r="F73" s="494"/>
      <c r="G73" s="494"/>
      <c r="H73" s="109"/>
      <c r="I73" s="98">
        <f>+SUM(I67:I72)</f>
        <v>0</v>
      </c>
    </row>
    <row r="74" spans="1:25">
      <c r="A74" s="99"/>
      <c r="B74" s="100"/>
      <c r="C74" s="495" t="s">
        <v>83</v>
      </c>
      <c r="D74" s="495"/>
      <c r="E74" s="495"/>
      <c r="F74" s="495"/>
      <c r="G74" s="495"/>
      <c r="H74" s="110"/>
      <c r="I74" s="101">
        <f>+I73*0.004</f>
        <v>0</v>
      </c>
      <c r="S74" s="112"/>
    </row>
    <row r="75" spans="1:25" ht="16.5" customHeight="1">
      <c r="C75" s="111"/>
      <c r="H75" s="105" t="s">
        <v>198</v>
      </c>
      <c r="I75" s="112">
        <f>I73*0.11</f>
        <v>0</v>
      </c>
    </row>
    <row r="76" spans="1:25" ht="30" customHeight="1" thickBot="1">
      <c r="A76" s="501" t="s">
        <v>82</v>
      </c>
      <c r="B76" s="501"/>
      <c r="C76" s="501"/>
      <c r="D76" s="501"/>
      <c r="E76" s="501"/>
      <c r="F76" s="501"/>
      <c r="G76" s="501"/>
      <c r="H76" s="501"/>
      <c r="I76" s="501"/>
    </row>
    <row r="77" spans="1:25" ht="14.25" thickTop="1" thickBot="1">
      <c r="A77" s="475" t="s">
        <v>81</v>
      </c>
      <c r="B77" s="475"/>
      <c r="C77" s="475"/>
      <c r="D77" s="475"/>
      <c r="E77" s="475"/>
      <c r="F77" s="475"/>
      <c r="G77" s="475"/>
      <c r="H77" s="475"/>
      <c r="I77" s="475"/>
    </row>
    <row r="78" spans="1:25" s="74" customFormat="1" ht="24.75" customHeight="1">
      <c r="A78" s="484" t="s">
        <v>80</v>
      </c>
      <c r="B78" s="507"/>
      <c r="C78" s="508"/>
      <c r="D78" s="484" t="s">
        <v>25</v>
      </c>
      <c r="E78" s="486" t="s">
        <v>24</v>
      </c>
      <c r="F78" s="488" t="s">
        <v>23</v>
      </c>
      <c r="G78" s="481" t="s">
        <v>22</v>
      </c>
      <c r="H78" s="482" t="s">
        <v>197</v>
      </c>
      <c r="I78" s="477" t="s">
        <v>20</v>
      </c>
      <c r="T78" s="149"/>
      <c r="U78" s="48"/>
      <c r="V78" s="48"/>
      <c r="W78" s="48"/>
      <c r="X78" s="48"/>
      <c r="Y78" s="48"/>
    </row>
    <row r="79" spans="1:25" ht="25.5" customHeight="1">
      <c r="A79" s="509"/>
      <c r="B79" s="510"/>
      <c r="C79" s="511"/>
      <c r="D79" s="485"/>
      <c r="E79" s="487"/>
      <c r="F79" s="489"/>
      <c r="G79" s="490"/>
      <c r="H79" s="491"/>
      <c r="I79" s="478"/>
    </row>
    <row r="80" spans="1:25">
      <c r="A80" s="113" t="s">
        <v>79</v>
      </c>
      <c r="B80" s="114"/>
      <c r="C80" s="115"/>
      <c r="D80" s="94"/>
      <c r="E80" s="104"/>
      <c r="F80" s="94"/>
      <c r="G80" s="95">
        <v>0</v>
      </c>
      <c r="H80" s="95">
        <f>+G80*0.004</f>
        <v>0</v>
      </c>
      <c r="I80" s="95">
        <f>+H80+G80+B80</f>
        <v>0</v>
      </c>
    </row>
    <row r="81" spans="1:9">
      <c r="A81" s="504" t="s">
        <v>202</v>
      </c>
      <c r="B81" s="505"/>
      <c r="C81" s="94"/>
      <c r="D81" s="94"/>
      <c r="E81" s="93"/>
      <c r="F81" s="94"/>
      <c r="G81" s="95">
        <f>+E81*F81</f>
        <v>0</v>
      </c>
      <c r="H81" s="95">
        <f>+G81*0.004</f>
        <v>0</v>
      </c>
      <c r="I81" s="95">
        <f>+H81+G81+B81</f>
        <v>0</v>
      </c>
    </row>
    <row r="82" spans="1:9">
      <c r="A82" s="504" t="s">
        <v>68</v>
      </c>
      <c r="B82" s="505"/>
      <c r="C82" s="94"/>
      <c r="D82" s="94"/>
      <c r="E82" s="93"/>
      <c r="F82" s="94"/>
      <c r="G82" s="95">
        <f>+E82*F82</f>
        <v>0</v>
      </c>
      <c r="H82" s="95">
        <f>+G82*0.004</f>
        <v>0</v>
      </c>
      <c r="I82" s="95">
        <f>+H82+G82+B82</f>
        <v>0</v>
      </c>
    </row>
    <row r="83" spans="1:9">
      <c r="A83" s="504" t="s">
        <v>78</v>
      </c>
      <c r="B83" s="506"/>
      <c r="C83" s="94"/>
      <c r="D83" s="94"/>
      <c r="E83" s="93"/>
      <c r="F83" s="94"/>
      <c r="G83" s="95">
        <f>+E83*F83</f>
        <v>0</v>
      </c>
      <c r="H83" s="95">
        <f>+G83*0.004</f>
        <v>0</v>
      </c>
      <c r="I83" s="95">
        <f>+H83+G83+B83</f>
        <v>0</v>
      </c>
    </row>
    <row r="84" spans="1:9">
      <c r="A84" s="504" t="s">
        <v>78</v>
      </c>
      <c r="B84" s="506"/>
      <c r="C84" s="94"/>
      <c r="D84" s="94"/>
      <c r="E84" s="93"/>
      <c r="F84" s="94"/>
      <c r="G84" s="95">
        <f>+E84*F84</f>
        <v>0</v>
      </c>
      <c r="H84" s="95">
        <f>+G84*0.004</f>
        <v>0</v>
      </c>
      <c r="I84" s="95">
        <f>+H84+G84+B84</f>
        <v>0</v>
      </c>
    </row>
    <row r="85" spans="1:9" ht="13.5" customHeight="1">
      <c r="A85" s="96"/>
      <c r="B85" s="97"/>
      <c r="C85" s="494" t="s">
        <v>77</v>
      </c>
      <c r="D85" s="494"/>
      <c r="E85" s="494"/>
      <c r="F85" s="494"/>
      <c r="G85" s="494"/>
      <c r="H85" s="494"/>
      <c r="I85" s="98">
        <f>SUM(G80:G84)</f>
        <v>0</v>
      </c>
    </row>
    <row r="86" spans="1:9">
      <c r="A86" s="99"/>
      <c r="B86" s="100"/>
      <c r="C86" s="495" t="s">
        <v>76</v>
      </c>
      <c r="D86" s="495"/>
      <c r="E86" s="495"/>
      <c r="F86" s="495"/>
      <c r="G86" s="495"/>
      <c r="H86" s="495"/>
      <c r="I86" s="101"/>
    </row>
    <row r="87" spans="1:9" ht="15.75">
      <c r="H87" s="105" t="s">
        <v>198</v>
      </c>
      <c r="I87" s="106">
        <f>(I85*1.024)*1.052</f>
        <v>0</v>
      </c>
    </row>
    <row r="88" spans="1:9" ht="15">
      <c r="A88" s="513" t="s">
        <v>75</v>
      </c>
      <c r="B88" s="514"/>
      <c r="C88" s="514"/>
      <c r="D88" s="514"/>
      <c r="E88" s="514"/>
      <c r="F88" s="514"/>
      <c r="G88" s="514"/>
      <c r="H88" s="514"/>
      <c r="I88" s="116">
        <f>I87+I64</f>
        <v>17451417.600000001</v>
      </c>
    </row>
    <row r="89" spans="1:9" ht="13.5" thickBot="1"/>
    <row r="90" spans="1:9" ht="13.5" thickTop="1">
      <c r="A90" s="475" t="s">
        <v>74</v>
      </c>
      <c r="B90" s="475"/>
      <c r="C90" s="475"/>
      <c r="D90" s="475"/>
      <c r="E90" s="475"/>
      <c r="F90" s="475"/>
      <c r="G90" s="475"/>
      <c r="H90" s="475"/>
      <c r="I90" s="475"/>
    </row>
    <row r="91" spans="1:9" ht="24.75" customHeight="1" thickBot="1">
      <c r="A91" s="515" t="s">
        <v>73</v>
      </c>
      <c r="B91" s="516"/>
      <c r="C91" s="516"/>
      <c r="D91" s="516"/>
      <c r="E91" s="516"/>
      <c r="F91" s="516"/>
      <c r="G91" s="516"/>
      <c r="H91" s="516"/>
      <c r="I91" s="516"/>
    </row>
    <row r="92" spans="1:9" ht="24.75" customHeight="1">
      <c r="A92" s="484" t="s">
        <v>72</v>
      </c>
      <c r="B92" s="507"/>
      <c r="C92" s="508"/>
      <c r="D92" s="117" t="s">
        <v>25</v>
      </c>
      <c r="E92" s="118" t="s">
        <v>24</v>
      </c>
      <c r="F92" s="119" t="s">
        <v>23</v>
      </c>
      <c r="G92" s="120" t="s">
        <v>22</v>
      </c>
      <c r="H92" s="120" t="s">
        <v>21</v>
      </c>
      <c r="I92" s="121" t="s">
        <v>20</v>
      </c>
    </row>
    <row r="93" spans="1:9">
      <c r="A93" s="479" t="s">
        <v>71</v>
      </c>
      <c r="B93" s="479"/>
      <c r="C93" s="479"/>
      <c r="D93" s="60"/>
      <c r="E93" s="93"/>
      <c r="F93" s="91"/>
      <c r="G93" s="95">
        <f t="shared" ref="G93:G100" si="22">+E93*F93</f>
        <v>0</v>
      </c>
      <c r="H93" s="95">
        <f t="shared" ref="H93:H100" si="23">+G93*0.004</f>
        <v>0</v>
      </c>
      <c r="I93" s="95">
        <f t="shared" ref="I93:I100" si="24">+H93+G93</f>
        <v>0</v>
      </c>
    </row>
    <row r="94" spans="1:9">
      <c r="A94" s="479" t="s">
        <v>70</v>
      </c>
      <c r="B94" s="479"/>
      <c r="C94" s="479"/>
      <c r="D94" s="60"/>
      <c r="E94" s="93"/>
      <c r="F94" s="91"/>
      <c r="G94" s="95">
        <f t="shared" si="22"/>
        <v>0</v>
      </c>
      <c r="H94" s="95">
        <f t="shared" si="23"/>
        <v>0</v>
      </c>
      <c r="I94" s="95">
        <f t="shared" si="24"/>
        <v>0</v>
      </c>
    </row>
    <row r="95" spans="1:9">
      <c r="A95" s="479" t="s">
        <v>69</v>
      </c>
      <c r="B95" s="479"/>
      <c r="C95" s="479"/>
      <c r="D95" s="60"/>
      <c r="E95" s="93"/>
      <c r="F95" s="91"/>
      <c r="G95" s="95">
        <f t="shared" si="22"/>
        <v>0</v>
      </c>
      <c r="H95" s="95">
        <f t="shared" si="23"/>
        <v>0</v>
      </c>
      <c r="I95" s="95">
        <f t="shared" si="24"/>
        <v>0</v>
      </c>
    </row>
    <row r="96" spans="1:9">
      <c r="A96" s="56" t="s">
        <v>212</v>
      </c>
      <c r="B96" s="56"/>
      <c r="C96" s="56"/>
      <c r="D96" s="153"/>
      <c r="E96" s="93">
        <v>7000</v>
      </c>
      <c r="F96" s="91">
        <v>20</v>
      </c>
      <c r="G96" s="95">
        <f t="shared" si="22"/>
        <v>140000</v>
      </c>
      <c r="H96" s="95">
        <f t="shared" si="23"/>
        <v>560</v>
      </c>
      <c r="I96" s="95">
        <f t="shared" si="24"/>
        <v>140560</v>
      </c>
    </row>
    <row r="97" spans="1:9">
      <c r="A97" s="479" t="s">
        <v>213</v>
      </c>
      <c r="B97" s="479"/>
      <c r="C97" s="479"/>
      <c r="D97" s="153"/>
      <c r="E97" s="93">
        <v>3000</v>
      </c>
      <c r="F97" s="91">
        <v>20</v>
      </c>
      <c r="G97" s="95">
        <f t="shared" si="22"/>
        <v>60000</v>
      </c>
      <c r="H97" s="95">
        <f t="shared" si="23"/>
        <v>240</v>
      </c>
      <c r="I97" s="95">
        <f t="shared" si="24"/>
        <v>60240</v>
      </c>
    </row>
    <row r="98" spans="1:9">
      <c r="A98" s="479" t="s">
        <v>214</v>
      </c>
      <c r="B98" s="479"/>
      <c r="C98" s="479"/>
      <c r="D98" s="153"/>
      <c r="E98" s="93">
        <v>4000</v>
      </c>
      <c r="F98" s="91">
        <v>20</v>
      </c>
      <c r="G98" s="95">
        <f t="shared" si="22"/>
        <v>80000</v>
      </c>
      <c r="H98" s="95">
        <f t="shared" si="23"/>
        <v>320</v>
      </c>
      <c r="I98" s="95">
        <f t="shared" si="24"/>
        <v>80320</v>
      </c>
    </row>
    <row r="99" spans="1:9">
      <c r="A99" s="479" t="s">
        <v>68</v>
      </c>
      <c r="B99" s="479"/>
      <c r="C99" s="479"/>
      <c r="D99" s="60"/>
      <c r="E99" s="93"/>
      <c r="F99" s="91"/>
      <c r="G99" s="95">
        <f t="shared" si="22"/>
        <v>0</v>
      </c>
      <c r="H99" s="95">
        <f t="shared" si="23"/>
        <v>0</v>
      </c>
      <c r="I99" s="95">
        <f t="shared" si="24"/>
        <v>0</v>
      </c>
    </row>
    <row r="100" spans="1:9">
      <c r="A100" s="512" t="s">
        <v>46</v>
      </c>
      <c r="B100" s="512"/>
      <c r="C100" s="512"/>
      <c r="D100" s="122"/>
      <c r="E100" s="123"/>
      <c r="F100" s="124"/>
      <c r="G100" s="125">
        <f t="shared" si="22"/>
        <v>0</v>
      </c>
      <c r="H100" s="125">
        <f t="shared" si="23"/>
        <v>0</v>
      </c>
      <c r="I100" s="125">
        <f t="shared" si="24"/>
        <v>0</v>
      </c>
    </row>
    <row r="101" spans="1:9">
      <c r="A101" s="521"/>
      <c r="B101" s="522"/>
      <c r="C101" s="522"/>
      <c r="D101" s="522"/>
      <c r="E101" s="522"/>
      <c r="F101" s="126"/>
      <c r="G101" s="523" t="s">
        <v>67</v>
      </c>
      <c r="H101" s="523"/>
      <c r="I101" s="127">
        <f>SUM(G93:G100)</f>
        <v>280000</v>
      </c>
    </row>
    <row r="102" spans="1:9">
      <c r="A102" s="128"/>
      <c r="B102" s="128"/>
      <c r="C102" s="523" t="s">
        <v>66</v>
      </c>
      <c r="D102" s="523"/>
      <c r="E102" s="523"/>
      <c r="F102" s="523"/>
      <c r="G102" s="523"/>
      <c r="H102" s="523"/>
      <c r="I102" s="127">
        <f>SUM(H93:H100)</f>
        <v>1120</v>
      </c>
    </row>
    <row r="103" spans="1:9">
      <c r="A103" s="129"/>
      <c r="B103" s="129"/>
      <c r="C103" s="129"/>
      <c r="D103" s="129"/>
      <c r="E103" s="129"/>
      <c r="F103" s="80"/>
      <c r="G103" s="102"/>
      <c r="H103" s="102"/>
      <c r="I103" s="103">
        <f>I101+I102</f>
        <v>281120</v>
      </c>
    </row>
    <row r="104" spans="1:9" ht="23.25" customHeight="1" thickBot="1">
      <c r="A104" s="524" t="s">
        <v>65</v>
      </c>
      <c r="B104" s="525"/>
      <c r="C104" s="525"/>
      <c r="D104" s="525"/>
      <c r="E104" s="525"/>
      <c r="F104" s="525"/>
      <c r="G104" s="525"/>
      <c r="H104" s="525"/>
      <c r="I104" s="525"/>
    </row>
    <row r="105" spans="1:9" ht="24.75" customHeight="1">
      <c r="A105" s="484" t="s">
        <v>64</v>
      </c>
      <c r="B105" s="507"/>
      <c r="C105" s="508"/>
      <c r="D105" s="117" t="s">
        <v>25</v>
      </c>
      <c r="E105" s="118" t="s">
        <v>24</v>
      </c>
      <c r="F105" s="119" t="s">
        <v>23</v>
      </c>
      <c r="G105" s="120" t="s">
        <v>22</v>
      </c>
      <c r="H105" s="120" t="s">
        <v>21</v>
      </c>
      <c r="I105" s="121" t="s">
        <v>20</v>
      </c>
    </row>
    <row r="106" spans="1:9">
      <c r="A106" s="517" t="s">
        <v>63</v>
      </c>
      <c r="B106" s="517"/>
      <c r="C106" s="517"/>
      <c r="D106" s="91"/>
      <c r="E106" s="93"/>
      <c r="F106" s="91"/>
      <c r="G106" s="95">
        <f t="shared" ref="G106:G113" si="25">+E106*F106</f>
        <v>0</v>
      </c>
      <c r="H106" s="95">
        <f t="shared" ref="H106:H113" si="26">+G106*0.004</f>
        <v>0</v>
      </c>
      <c r="I106" s="95">
        <f t="shared" ref="I106:I113" si="27">+H106+G106</f>
        <v>0</v>
      </c>
    </row>
    <row r="107" spans="1:9">
      <c r="A107" s="517" t="s">
        <v>62</v>
      </c>
      <c r="B107" s="517"/>
      <c r="C107" s="517"/>
      <c r="D107" s="91"/>
      <c r="E107" s="93"/>
      <c r="F107" s="91"/>
      <c r="G107" s="95">
        <f t="shared" si="25"/>
        <v>0</v>
      </c>
      <c r="H107" s="95">
        <f t="shared" si="26"/>
        <v>0</v>
      </c>
      <c r="I107" s="95">
        <f t="shared" si="27"/>
        <v>0</v>
      </c>
    </row>
    <row r="108" spans="1:9">
      <c r="A108" s="517" t="s">
        <v>61</v>
      </c>
      <c r="B108" s="517"/>
      <c r="C108" s="517"/>
      <c r="D108" s="91"/>
      <c r="E108" s="93"/>
      <c r="F108" s="91"/>
      <c r="G108" s="95">
        <f t="shared" si="25"/>
        <v>0</v>
      </c>
      <c r="H108" s="95">
        <f t="shared" si="26"/>
        <v>0</v>
      </c>
      <c r="I108" s="95">
        <f t="shared" si="27"/>
        <v>0</v>
      </c>
    </row>
    <row r="109" spans="1:9">
      <c r="A109" s="517" t="s">
        <v>60</v>
      </c>
      <c r="B109" s="517"/>
      <c r="C109" s="517"/>
      <c r="D109" s="91"/>
      <c r="E109" s="93"/>
      <c r="F109" s="91"/>
      <c r="G109" s="95">
        <f t="shared" si="25"/>
        <v>0</v>
      </c>
      <c r="H109" s="95">
        <f t="shared" si="26"/>
        <v>0</v>
      </c>
      <c r="I109" s="95">
        <f t="shared" si="27"/>
        <v>0</v>
      </c>
    </row>
    <row r="110" spans="1:9">
      <c r="A110" s="517" t="s">
        <v>59</v>
      </c>
      <c r="B110" s="517"/>
      <c r="C110" s="517"/>
      <c r="D110" s="91"/>
      <c r="E110" s="93"/>
      <c r="F110" s="91"/>
      <c r="G110" s="95">
        <f t="shared" si="25"/>
        <v>0</v>
      </c>
      <c r="H110" s="95">
        <f t="shared" si="26"/>
        <v>0</v>
      </c>
      <c r="I110" s="95">
        <f t="shared" si="27"/>
        <v>0</v>
      </c>
    </row>
    <row r="111" spans="1:9">
      <c r="A111" s="517" t="s">
        <v>58</v>
      </c>
      <c r="B111" s="517"/>
      <c r="C111" s="517"/>
      <c r="D111" s="91"/>
      <c r="E111" s="93"/>
      <c r="F111" s="91"/>
      <c r="G111" s="95">
        <f t="shared" si="25"/>
        <v>0</v>
      </c>
      <c r="H111" s="95">
        <f t="shared" si="26"/>
        <v>0</v>
      </c>
      <c r="I111" s="95">
        <f t="shared" si="27"/>
        <v>0</v>
      </c>
    </row>
    <row r="112" spans="1:9">
      <c r="A112" s="518" t="s">
        <v>57</v>
      </c>
      <c r="B112" s="519"/>
      <c r="C112" s="520"/>
      <c r="D112" s="124"/>
      <c r="E112" s="123"/>
      <c r="F112" s="124"/>
      <c r="G112" s="95">
        <f t="shared" si="25"/>
        <v>0</v>
      </c>
      <c r="H112" s="95">
        <f t="shared" si="26"/>
        <v>0</v>
      </c>
      <c r="I112" s="95">
        <f t="shared" si="27"/>
        <v>0</v>
      </c>
    </row>
    <row r="113" spans="1:9">
      <c r="A113" s="526" t="s">
        <v>56</v>
      </c>
      <c r="B113" s="526"/>
      <c r="C113" s="526"/>
      <c r="D113" s="124"/>
      <c r="E113" s="123"/>
      <c r="F113" s="124"/>
      <c r="G113" s="125">
        <f t="shared" si="25"/>
        <v>0</v>
      </c>
      <c r="H113" s="125">
        <f t="shared" si="26"/>
        <v>0</v>
      </c>
      <c r="I113" s="125">
        <f t="shared" si="27"/>
        <v>0</v>
      </c>
    </row>
    <row r="114" spans="1:9">
      <c r="A114" s="521"/>
      <c r="B114" s="522"/>
      <c r="C114" s="522"/>
      <c r="D114" s="522"/>
      <c r="E114" s="522"/>
      <c r="F114" s="126"/>
      <c r="G114" s="523" t="s">
        <v>55</v>
      </c>
      <c r="H114" s="523"/>
      <c r="I114" s="127">
        <f>SUM(G106:G113)</f>
        <v>0</v>
      </c>
    </row>
    <row r="115" spans="1:9">
      <c r="A115" s="128"/>
      <c r="B115" s="128"/>
      <c r="C115" s="523" t="s">
        <v>54</v>
      </c>
      <c r="D115" s="523"/>
      <c r="E115" s="523"/>
      <c r="F115" s="523"/>
      <c r="G115" s="523"/>
      <c r="H115" s="523"/>
      <c r="I115" s="130">
        <f>SUM(H106:H113)</f>
        <v>0</v>
      </c>
    </row>
    <row r="116" spans="1:9" ht="6.75" customHeight="1">
      <c r="A116" s="131"/>
      <c r="B116" s="131"/>
      <c r="C116" s="131"/>
      <c r="D116" s="131"/>
      <c r="E116" s="131"/>
      <c r="G116" s="132"/>
      <c r="H116" s="132"/>
      <c r="I116" s="106"/>
    </row>
    <row r="117" spans="1:9" ht="13.5" thickBot="1">
      <c r="A117" s="131"/>
      <c r="B117" s="131"/>
      <c r="C117" s="131"/>
      <c r="D117" s="131"/>
      <c r="E117" s="131"/>
      <c r="G117" s="132"/>
      <c r="H117" s="132"/>
      <c r="I117" s="106"/>
    </row>
    <row r="118" spans="1:9" ht="24.75" customHeight="1">
      <c r="A118" s="484" t="s">
        <v>53</v>
      </c>
      <c r="B118" s="507"/>
      <c r="C118" s="508"/>
      <c r="D118" s="117" t="s">
        <v>25</v>
      </c>
      <c r="E118" s="118" t="s">
        <v>24</v>
      </c>
      <c r="F118" s="119" t="s">
        <v>23</v>
      </c>
      <c r="G118" s="120" t="s">
        <v>22</v>
      </c>
      <c r="H118" s="120" t="s">
        <v>21</v>
      </c>
      <c r="I118" s="121" t="s">
        <v>20</v>
      </c>
    </row>
    <row r="119" spans="1:9">
      <c r="A119" s="517" t="s">
        <v>52</v>
      </c>
      <c r="B119" s="517"/>
      <c r="C119" s="517"/>
      <c r="D119" s="91"/>
      <c r="E119" s="93"/>
      <c r="F119" s="91"/>
      <c r="G119" s="95">
        <f t="shared" ref="G119:G125" si="28">+E119*F119</f>
        <v>0</v>
      </c>
      <c r="H119" s="95">
        <f t="shared" ref="H119:H125" si="29">+G119*0.004</f>
        <v>0</v>
      </c>
      <c r="I119" s="95">
        <f t="shared" ref="I119:I125" si="30">+H119+G119</f>
        <v>0</v>
      </c>
    </row>
    <row r="120" spans="1:9">
      <c r="A120" s="517" t="s">
        <v>51</v>
      </c>
      <c r="B120" s="517" t="s">
        <v>51</v>
      </c>
      <c r="C120" s="517" t="s">
        <v>51</v>
      </c>
      <c r="D120" s="91"/>
      <c r="E120" s="93"/>
      <c r="F120" s="91"/>
      <c r="G120" s="95">
        <f t="shared" si="28"/>
        <v>0</v>
      </c>
      <c r="H120" s="95">
        <f t="shared" si="29"/>
        <v>0</v>
      </c>
      <c r="I120" s="95">
        <f t="shared" si="30"/>
        <v>0</v>
      </c>
    </row>
    <row r="121" spans="1:9">
      <c r="A121" s="517" t="s">
        <v>50</v>
      </c>
      <c r="B121" s="517" t="s">
        <v>50</v>
      </c>
      <c r="C121" s="517" t="s">
        <v>50</v>
      </c>
      <c r="D121" s="91"/>
      <c r="E121" s="93"/>
      <c r="F121" s="91"/>
      <c r="G121" s="95">
        <f t="shared" si="28"/>
        <v>0</v>
      </c>
      <c r="H121" s="95">
        <f t="shared" si="29"/>
        <v>0</v>
      </c>
      <c r="I121" s="95">
        <f t="shared" si="30"/>
        <v>0</v>
      </c>
    </row>
    <row r="122" spans="1:9">
      <c r="A122" s="517" t="s">
        <v>49</v>
      </c>
      <c r="B122" s="517" t="s">
        <v>49</v>
      </c>
      <c r="C122" s="517" t="s">
        <v>49</v>
      </c>
      <c r="D122" s="91"/>
      <c r="E122" s="93"/>
      <c r="F122" s="91"/>
      <c r="G122" s="95">
        <f t="shared" si="28"/>
        <v>0</v>
      </c>
      <c r="H122" s="95">
        <f t="shared" si="29"/>
        <v>0</v>
      </c>
      <c r="I122" s="95">
        <f t="shared" si="30"/>
        <v>0</v>
      </c>
    </row>
    <row r="123" spans="1:9">
      <c r="A123" s="517" t="s">
        <v>48</v>
      </c>
      <c r="B123" s="517" t="s">
        <v>48</v>
      </c>
      <c r="C123" s="517" t="s">
        <v>48</v>
      </c>
      <c r="D123" s="91"/>
      <c r="E123" s="93"/>
      <c r="F123" s="91"/>
      <c r="G123" s="95">
        <f t="shared" si="28"/>
        <v>0</v>
      </c>
      <c r="H123" s="95">
        <f t="shared" si="29"/>
        <v>0</v>
      </c>
      <c r="I123" s="95">
        <f t="shared" si="30"/>
        <v>0</v>
      </c>
    </row>
    <row r="124" spans="1:9">
      <c r="A124" s="517" t="s">
        <v>47</v>
      </c>
      <c r="B124" s="517" t="s">
        <v>47</v>
      </c>
      <c r="C124" s="517" t="s">
        <v>47</v>
      </c>
      <c r="D124" s="91"/>
      <c r="E124" s="93"/>
      <c r="F124" s="91"/>
      <c r="G124" s="95">
        <f t="shared" si="28"/>
        <v>0</v>
      </c>
      <c r="H124" s="95">
        <f t="shared" si="29"/>
        <v>0</v>
      </c>
      <c r="I124" s="95">
        <f t="shared" si="30"/>
        <v>0</v>
      </c>
    </row>
    <row r="125" spans="1:9">
      <c r="A125" s="526" t="s">
        <v>46</v>
      </c>
      <c r="B125" s="526"/>
      <c r="C125" s="526"/>
      <c r="D125" s="124"/>
      <c r="E125" s="123"/>
      <c r="F125" s="124"/>
      <c r="G125" s="125">
        <f t="shared" si="28"/>
        <v>0</v>
      </c>
      <c r="H125" s="125">
        <f t="shared" si="29"/>
        <v>0</v>
      </c>
      <c r="I125" s="125">
        <f t="shared" si="30"/>
        <v>0</v>
      </c>
    </row>
    <row r="126" spans="1:9">
      <c r="A126" s="521"/>
      <c r="B126" s="522"/>
      <c r="C126" s="522"/>
      <c r="D126" s="522"/>
      <c r="E126" s="522"/>
      <c r="F126" s="126"/>
      <c r="G126" s="523" t="s">
        <v>45</v>
      </c>
      <c r="H126" s="523"/>
      <c r="I126" s="127">
        <f>SUM(G119:G125)</f>
        <v>0</v>
      </c>
    </row>
    <row r="127" spans="1:9">
      <c r="A127" s="128"/>
      <c r="B127" s="128"/>
      <c r="C127" s="523" t="s">
        <v>44</v>
      </c>
      <c r="D127" s="523"/>
      <c r="E127" s="523"/>
      <c r="F127" s="523"/>
      <c r="G127" s="523"/>
      <c r="H127" s="523"/>
      <c r="I127" s="130">
        <f>SUM(H119:H125)</f>
        <v>0</v>
      </c>
    </row>
    <row r="128" spans="1:9" ht="10.5" customHeight="1" thickBot="1">
      <c r="A128" s="131"/>
      <c r="B128" s="131"/>
      <c r="C128" s="131"/>
      <c r="D128" s="131"/>
      <c r="E128" s="131"/>
      <c r="G128" s="132"/>
      <c r="H128" s="132"/>
      <c r="I128" s="106"/>
    </row>
    <row r="129" spans="1:9" ht="24" customHeight="1">
      <c r="A129" s="484" t="s">
        <v>43</v>
      </c>
      <c r="B129" s="507"/>
      <c r="C129" s="508"/>
      <c r="D129" s="117" t="s">
        <v>25</v>
      </c>
      <c r="E129" s="118" t="s">
        <v>24</v>
      </c>
      <c r="F129" s="119" t="s">
        <v>23</v>
      </c>
      <c r="G129" s="120" t="s">
        <v>22</v>
      </c>
      <c r="H129" s="133" t="s">
        <v>21</v>
      </c>
      <c r="I129" s="117" t="s">
        <v>20</v>
      </c>
    </row>
    <row r="130" spans="1:9">
      <c r="A130" s="517" t="s">
        <v>42</v>
      </c>
      <c r="B130" s="517"/>
      <c r="C130" s="517"/>
      <c r="D130" s="91"/>
      <c r="E130" s="93"/>
      <c r="F130" s="91"/>
      <c r="G130" s="95">
        <f>+E130*F130</f>
        <v>0</v>
      </c>
      <c r="H130" s="95">
        <f>+G130*0.004</f>
        <v>0</v>
      </c>
      <c r="I130" s="95">
        <f>+H130+G130</f>
        <v>0</v>
      </c>
    </row>
    <row r="131" spans="1:9">
      <c r="A131" s="517" t="s">
        <v>41</v>
      </c>
      <c r="B131" s="517"/>
      <c r="C131" s="517"/>
      <c r="D131" s="91"/>
      <c r="E131" s="93"/>
      <c r="F131" s="91"/>
      <c r="G131" s="95">
        <f>+E131*F131</f>
        <v>0</v>
      </c>
      <c r="H131" s="95">
        <f>+G131*0.004</f>
        <v>0</v>
      </c>
      <c r="I131" s="95">
        <f>+H131+G131</f>
        <v>0</v>
      </c>
    </row>
    <row r="132" spans="1:9">
      <c r="A132" s="517" t="s">
        <v>40</v>
      </c>
      <c r="B132" s="517"/>
      <c r="C132" s="517"/>
      <c r="D132" s="91"/>
      <c r="E132" s="93"/>
      <c r="F132" s="91"/>
      <c r="G132" s="95">
        <f>+E132*F132</f>
        <v>0</v>
      </c>
      <c r="H132" s="95">
        <f>+G132*0.004</f>
        <v>0</v>
      </c>
      <c r="I132" s="95">
        <f>+H132+G132</f>
        <v>0</v>
      </c>
    </row>
    <row r="133" spans="1:9">
      <c r="A133" s="517" t="s">
        <v>39</v>
      </c>
      <c r="B133" s="517"/>
      <c r="C133" s="517"/>
      <c r="D133" s="91"/>
      <c r="E133" s="93"/>
      <c r="F133" s="91"/>
      <c r="G133" s="95">
        <f>+E133*F133</f>
        <v>0</v>
      </c>
      <c r="H133" s="95">
        <f>+G133*0.004</f>
        <v>0</v>
      </c>
      <c r="I133" s="95">
        <f>+H133+G133</f>
        <v>0</v>
      </c>
    </row>
    <row r="134" spans="1:9">
      <c r="A134" s="517" t="s">
        <v>34</v>
      </c>
      <c r="B134" s="517"/>
      <c r="C134" s="517"/>
      <c r="D134" s="91"/>
      <c r="E134" s="93"/>
      <c r="F134" s="91"/>
      <c r="G134" s="95">
        <f>+E134*F134</f>
        <v>0</v>
      </c>
      <c r="H134" s="95">
        <f>+G134*0.004</f>
        <v>0</v>
      </c>
      <c r="I134" s="95">
        <f>+H134+G134</f>
        <v>0</v>
      </c>
    </row>
    <row r="135" spans="1:9">
      <c r="A135" s="521"/>
      <c r="B135" s="522"/>
      <c r="C135" s="522"/>
      <c r="D135" s="522"/>
      <c r="E135" s="522"/>
      <c r="F135" s="126"/>
      <c r="G135" s="523" t="s">
        <v>38</v>
      </c>
      <c r="H135" s="523"/>
      <c r="I135" s="127">
        <f>SUM(G130:G134)</f>
        <v>0</v>
      </c>
    </row>
    <row r="136" spans="1:9">
      <c r="A136" s="128"/>
      <c r="B136" s="128"/>
      <c r="C136" s="523" t="s">
        <v>37</v>
      </c>
      <c r="D136" s="523"/>
      <c r="E136" s="523"/>
      <c r="F136" s="523"/>
      <c r="G136" s="523"/>
      <c r="H136" s="523"/>
      <c r="I136" s="130">
        <f>SUM(H130:H134)</f>
        <v>0</v>
      </c>
    </row>
    <row r="137" spans="1:9" ht="11.25" customHeight="1" thickBot="1">
      <c r="A137" s="530"/>
      <c r="B137" s="530"/>
      <c r="C137" s="530"/>
      <c r="D137" s="530"/>
      <c r="E137" s="530"/>
      <c r="F137" s="530"/>
      <c r="G137" s="530"/>
      <c r="H137" s="530"/>
      <c r="I137" s="530"/>
    </row>
    <row r="138" spans="1:9">
      <c r="A138" s="484" t="s">
        <v>36</v>
      </c>
      <c r="B138" s="507"/>
      <c r="C138" s="508"/>
      <c r="D138" s="117" t="s">
        <v>25</v>
      </c>
      <c r="E138" s="118" t="s">
        <v>24</v>
      </c>
      <c r="F138" s="119" t="s">
        <v>23</v>
      </c>
      <c r="G138" s="120" t="s">
        <v>22</v>
      </c>
      <c r="H138" s="133" t="s">
        <v>21</v>
      </c>
      <c r="I138" s="117" t="s">
        <v>20</v>
      </c>
    </row>
    <row r="139" spans="1:9">
      <c r="A139" s="517" t="s">
        <v>35</v>
      </c>
      <c r="B139" s="517"/>
      <c r="C139" s="517"/>
      <c r="D139" s="91"/>
      <c r="E139" s="93"/>
      <c r="F139" s="91"/>
      <c r="G139" s="95">
        <f>+E139*F139</f>
        <v>0</v>
      </c>
      <c r="H139" s="95">
        <f>+G139*0.004</f>
        <v>0</v>
      </c>
      <c r="I139" s="95">
        <f>+H139+G139</f>
        <v>0</v>
      </c>
    </row>
    <row r="140" spans="1:9">
      <c r="A140" s="517" t="s">
        <v>34</v>
      </c>
      <c r="B140" s="517"/>
      <c r="C140" s="517"/>
      <c r="D140" s="91"/>
      <c r="E140" s="93"/>
      <c r="F140" s="91"/>
      <c r="G140" s="95">
        <f>+E140*F140</f>
        <v>0</v>
      </c>
      <c r="H140" s="95">
        <f>+G140*0.004</f>
        <v>0</v>
      </c>
      <c r="I140" s="95">
        <f>+H140+G140</f>
        <v>0</v>
      </c>
    </row>
    <row r="141" spans="1:9" ht="16.5" customHeight="1">
      <c r="A141" s="522"/>
      <c r="B141" s="522"/>
      <c r="C141" s="522"/>
      <c r="D141" s="522"/>
      <c r="E141" s="522"/>
      <c r="F141" s="134"/>
      <c r="G141" s="531" t="s">
        <v>33</v>
      </c>
      <c r="H141" s="531"/>
      <c r="I141" s="130">
        <f>SUM(G139:G140)</f>
        <v>0</v>
      </c>
    </row>
    <row r="142" spans="1:9" ht="16.5" customHeight="1">
      <c r="A142" s="128"/>
      <c r="B142" s="128"/>
      <c r="C142" s="523" t="s">
        <v>32</v>
      </c>
      <c r="D142" s="523"/>
      <c r="E142" s="523"/>
      <c r="F142" s="523"/>
      <c r="G142" s="523"/>
      <c r="H142" s="523"/>
      <c r="I142" s="135">
        <f>SUM(H139:H140)</f>
        <v>0</v>
      </c>
    </row>
    <row r="143" spans="1:9" ht="16.5" customHeight="1" thickBot="1">
      <c r="A143" s="129"/>
      <c r="B143" s="129"/>
      <c r="C143" s="129"/>
      <c r="D143" s="129"/>
      <c r="E143" s="129"/>
      <c r="F143" s="80"/>
      <c r="G143" s="102"/>
      <c r="H143" s="102"/>
      <c r="I143" s="103"/>
    </row>
    <row r="144" spans="1:9" ht="16.5" customHeight="1">
      <c r="A144" s="484" t="s">
        <v>31</v>
      </c>
      <c r="B144" s="507"/>
      <c r="C144" s="508"/>
      <c r="D144" s="117" t="s">
        <v>25</v>
      </c>
      <c r="E144" s="118" t="s">
        <v>24</v>
      </c>
      <c r="F144" s="119" t="s">
        <v>23</v>
      </c>
      <c r="G144" s="483" t="s">
        <v>22</v>
      </c>
      <c r="H144" s="527"/>
      <c r="I144" s="117" t="s">
        <v>20</v>
      </c>
    </row>
    <row r="145" spans="1:9" ht="16.5" customHeight="1">
      <c r="A145" s="517" t="s">
        <v>19</v>
      </c>
      <c r="B145" s="517"/>
      <c r="C145" s="517"/>
      <c r="D145" s="91"/>
      <c r="E145" s="93"/>
      <c r="F145" s="91"/>
      <c r="G145" s="528">
        <f>+E145*F145</f>
        <v>0</v>
      </c>
      <c r="H145" s="529"/>
      <c r="I145" s="95">
        <f>G145</f>
        <v>0</v>
      </c>
    </row>
    <row r="146" spans="1:9" ht="16.5" customHeight="1">
      <c r="A146" s="517" t="s">
        <v>18</v>
      </c>
      <c r="B146" s="517"/>
      <c r="C146" s="517"/>
      <c r="D146" s="91"/>
      <c r="E146" s="93"/>
      <c r="F146" s="91"/>
      <c r="G146" s="528">
        <f>+E146*F146</f>
        <v>0</v>
      </c>
      <c r="H146" s="529"/>
      <c r="I146" s="95">
        <f>G146</f>
        <v>0</v>
      </c>
    </row>
    <row r="147" spans="1:9" ht="16.5" customHeight="1">
      <c r="A147" s="517" t="s">
        <v>17</v>
      </c>
      <c r="B147" s="517"/>
      <c r="C147" s="517"/>
      <c r="D147" s="91"/>
      <c r="E147" s="93"/>
      <c r="F147" s="91"/>
      <c r="G147" s="528">
        <f>+E147*F147</f>
        <v>0</v>
      </c>
      <c r="H147" s="529"/>
      <c r="I147" s="95">
        <f>G147</f>
        <v>0</v>
      </c>
    </row>
    <row r="148" spans="1:9" ht="16.5" customHeight="1">
      <c r="A148" s="521"/>
      <c r="B148" s="522"/>
      <c r="C148" s="522"/>
      <c r="D148" s="522"/>
      <c r="E148" s="522"/>
      <c r="F148" s="126"/>
      <c r="G148" s="523" t="s">
        <v>16</v>
      </c>
      <c r="H148" s="523"/>
      <c r="I148" s="127">
        <f>SUM(G145:G147)</f>
        <v>0</v>
      </c>
    </row>
    <row r="149" spans="1:9" ht="16.5" hidden="1" customHeight="1">
      <c r="A149" s="128"/>
      <c r="B149" s="128"/>
      <c r="C149" s="523" t="s">
        <v>15</v>
      </c>
      <c r="D149" s="523"/>
      <c r="E149" s="523"/>
      <c r="F149" s="523"/>
      <c r="G149" s="523"/>
      <c r="H149" s="523"/>
      <c r="I149" s="130"/>
    </row>
    <row r="150" spans="1:9" ht="12.75" customHeight="1" thickBot="1">
      <c r="A150" s="530"/>
      <c r="B150" s="530"/>
      <c r="C150" s="530"/>
      <c r="D150" s="530"/>
      <c r="E150" s="530"/>
      <c r="F150" s="530"/>
      <c r="G150" s="530"/>
      <c r="H150" s="530"/>
      <c r="I150" s="530"/>
    </row>
    <row r="151" spans="1:9">
      <c r="A151" s="484" t="s">
        <v>30</v>
      </c>
      <c r="B151" s="507"/>
      <c r="C151" s="508"/>
      <c r="D151" s="117" t="s">
        <v>25</v>
      </c>
      <c r="E151" s="118" t="s">
        <v>24</v>
      </c>
      <c r="F151" s="119" t="s">
        <v>23</v>
      </c>
      <c r="G151" s="120" t="s">
        <v>22</v>
      </c>
      <c r="H151" s="133" t="s">
        <v>21</v>
      </c>
      <c r="I151" s="117" t="s">
        <v>20</v>
      </c>
    </row>
    <row r="152" spans="1:9">
      <c r="A152" s="517" t="s">
        <v>29</v>
      </c>
      <c r="B152" s="517"/>
      <c r="C152" s="517"/>
      <c r="D152" s="91"/>
      <c r="E152" s="93"/>
      <c r="F152" s="91"/>
      <c r="G152" s="95">
        <f>+E152*F152</f>
        <v>0</v>
      </c>
      <c r="H152" s="95">
        <f>+G152*0.004</f>
        <v>0</v>
      </c>
      <c r="I152" s="95">
        <f>+H152+G152</f>
        <v>0</v>
      </c>
    </row>
    <row r="153" spans="1:9" ht="13.5" customHeight="1">
      <c r="A153" s="522"/>
      <c r="B153" s="522"/>
      <c r="C153" s="522"/>
      <c r="D153" s="522"/>
      <c r="E153" s="522"/>
      <c r="F153" s="97"/>
      <c r="G153" s="494" t="s">
        <v>28</v>
      </c>
      <c r="H153" s="494"/>
      <c r="I153" s="127">
        <f>SUM(G152)</f>
        <v>0</v>
      </c>
    </row>
    <row r="154" spans="1:9" ht="13.5" customHeight="1">
      <c r="A154" s="136"/>
      <c r="B154" s="136"/>
      <c r="C154" s="495" t="s">
        <v>27</v>
      </c>
      <c r="D154" s="495"/>
      <c r="E154" s="495"/>
      <c r="F154" s="523"/>
      <c r="G154" s="523"/>
      <c r="H154" s="523"/>
      <c r="I154" s="127">
        <f>SUM(H152)</f>
        <v>0</v>
      </c>
    </row>
    <row r="155" spans="1:9" ht="13.5" customHeight="1" thickBot="1">
      <c r="A155" s="129"/>
      <c r="B155" s="129"/>
      <c r="C155" s="129"/>
      <c r="D155" s="129"/>
      <c r="E155" s="129"/>
      <c r="F155" s="80"/>
      <c r="G155" s="102"/>
      <c r="H155" s="102"/>
      <c r="I155" s="103"/>
    </row>
    <row r="156" spans="1:9">
      <c r="A156" s="484" t="s">
        <v>26</v>
      </c>
      <c r="B156" s="507"/>
      <c r="C156" s="508"/>
      <c r="D156" s="117" t="s">
        <v>25</v>
      </c>
      <c r="E156" s="118" t="s">
        <v>24</v>
      </c>
      <c r="F156" s="119" t="s">
        <v>23</v>
      </c>
      <c r="G156" s="120" t="s">
        <v>22</v>
      </c>
      <c r="H156" s="133" t="s">
        <v>21</v>
      </c>
      <c r="I156" s="117" t="s">
        <v>20</v>
      </c>
    </row>
    <row r="157" spans="1:9">
      <c r="A157" s="517" t="s">
        <v>19</v>
      </c>
      <c r="B157" s="517"/>
      <c r="C157" s="517"/>
      <c r="D157" s="91"/>
      <c r="E157" s="93"/>
      <c r="F157" s="91"/>
      <c r="G157" s="95">
        <f>+E157*F157</f>
        <v>0</v>
      </c>
      <c r="H157" s="95">
        <f>+G157*0.004</f>
        <v>0</v>
      </c>
      <c r="I157" s="95">
        <f>+H157+G157</f>
        <v>0</v>
      </c>
    </row>
    <row r="158" spans="1:9">
      <c r="A158" s="517" t="s">
        <v>18</v>
      </c>
      <c r="B158" s="517"/>
      <c r="C158" s="517"/>
      <c r="D158" s="91"/>
      <c r="E158" s="93"/>
      <c r="F158" s="91"/>
      <c r="G158" s="95">
        <f>+E158*F158</f>
        <v>0</v>
      </c>
      <c r="H158" s="95">
        <f>+G158*0.004</f>
        <v>0</v>
      </c>
      <c r="I158" s="95">
        <f>+H158+G158</f>
        <v>0</v>
      </c>
    </row>
    <row r="159" spans="1:9" ht="16.5" customHeight="1">
      <c r="A159" s="517" t="s">
        <v>17</v>
      </c>
      <c r="B159" s="517"/>
      <c r="C159" s="517"/>
      <c r="D159" s="91"/>
      <c r="E159" s="93"/>
      <c r="F159" s="91"/>
      <c r="G159" s="95">
        <f>+E159*F159</f>
        <v>0</v>
      </c>
      <c r="H159" s="95">
        <f>+G159*0.004</f>
        <v>0</v>
      </c>
      <c r="I159" s="95">
        <f>+H159+G159</f>
        <v>0</v>
      </c>
    </row>
    <row r="160" spans="1:9">
      <c r="A160" s="521"/>
      <c r="B160" s="522"/>
      <c r="C160" s="522"/>
      <c r="D160" s="522"/>
      <c r="E160" s="522"/>
      <c r="F160" s="126"/>
      <c r="G160" s="523" t="s">
        <v>16</v>
      </c>
      <c r="H160" s="523"/>
      <c r="I160" s="127">
        <f>SUM(G157:G159)</f>
        <v>0</v>
      </c>
    </row>
    <row r="161" spans="1:19">
      <c r="A161" s="128"/>
      <c r="B161" s="128"/>
      <c r="C161" s="495" t="s">
        <v>15</v>
      </c>
      <c r="D161" s="495"/>
      <c r="E161" s="495"/>
      <c r="F161" s="523"/>
      <c r="G161" s="523"/>
      <c r="H161" s="523"/>
      <c r="I161" s="127">
        <f>SUM(H157:H159)</f>
        <v>0</v>
      </c>
    </row>
    <row r="163" spans="1:19" ht="14.25">
      <c r="A163" s="137"/>
      <c r="B163" s="126"/>
      <c r="C163" s="126"/>
      <c r="D163" s="126"/>
      <c r="E163" s="126"/>
      <c r="F163" s="126"/>
      <c r="G163" s="537" t="s">
        <v>14</v>
      </c>
      <c r="H163" s="537"/>
      <c r="I163" s="138">
        <f>I114+I126+I135+I141+I153+I160+I148</f>
        <v>0</v>
      </c>
    </row>
    <row r="165" spans="1:19">
      <c r="A165" s="128"/>
      <c r="B165" s="128"/>
      <c r="C165" s="523" t="s">
        <v>13</v>
      </c>
      <c r="D165" s="523"/>
      <c r="E165" s="523"/>
      <c r="F165" s="523"/>
      <c r="G165" s="523"/>
      <c r="H165" s="523"/>
      <c r="I165" s="127"/>
    </row>
    <row r="167" spans="1:19" ht="14.25" customHeight="1">
      <c r="F167" s="139"/>
      <c r="G167" s="140" t="s">
        <v>199</v>
      </c>
      <c r="H167" s="141"/>
      <c r="I167" s="142"/>
    </row>
    <row r="168" spans="1:19" ht="16.5" customHeight="1">
      <c r="A168" s="143"/>
      <c r="B168" s="144"/>
      <c r="C168" s="144"/>
      <c r="D168" s="144"/>
      <c r="E168" s="144"/>
      <c r="F168" s="144"/>
      <c r="G168" s="538" t="s">
        <v>12</v>
      </c>
      <c r="H168" s="538"/>
      <c r="I168" s="116">
        <f>I163+I101</f>
        <v>280000</v>
      </c>
    </row>
    <row r="169" spans="1:19" ht="16.5" customHeight="1">
      <c r="A169" s="144"/>
      <c r="B169" s="144"/>
      <c r="C169" s="144"/>
      <c r="D169" s="144"/>
      <c r="E169" s="144"/>
      <c r="F169" s="144"/>
      <c r="G169" s="145"/>
      <c r="H169" s="145" t="s">
        <v>11</v>
      </c>
      <c r="I169" s="116">
        <f>(I88+I167+I168)</f>
        <v>17731417.600000001</v>
      </c>
      <c r="S169" s="48" t="s">
        <v>200</v>
      </c>
    </row>
    <row r="170" spans="1:19" ht="16.5" customHeight="1">
      <c r="A170" s="144"/>
      <c r="B170" s="144"/>
      <c r="C170" s="144"/>
      <c r="D170" s="144"/>
      <c r="E170" s="144"/>
      <c r="F170" s="144"/>
      <c r="G170" s="538" t="s">
        <v>10</v>
      </c>
      <c r="H170" s="538"/>
      <c r="I170" s="116">
        <f>+I169*0.05</f>
        <v>886570.88000000012</v>
      </c>
      <c r="S170" s="48" t="s">
        <v>210</v>
      </c>
    </row>
    <row r="171" spans="1:19" ht="16.5" customHeight="1">
      <c r="A171" s="517" t="s">
        <v>203</v>
      </c>
      <c r="B171" s="517"/>
      <c r="C171" s="517"/>
      <c r="D171" s="517"/>
      <c r="E171" s="517"/>
      <c r="F171" s="532">
        <v>3.5000000000000003E-2</v>
      </c>
      <c r="G171" s="532"/>
      <c r="H171" s="533">
        <f>F171*I34</f>
        <v>1470000.0000000002</v>
      </c>
      <c r="I171" s="534"/>
    </row>
    <row r="172" spans="1:19" ht="12.75" customHeight="1">
      <c r="A172" s="539" t="s">
        <v>9</v>
      </c>
      <c r="B172" s="540"/>
      <c r="C172" s="540"/>
      <c r="D172" s="540"/>
      <c r="E172" s="540"/>
      <c r="F172" s="540"/>
      <c r="G172" s="540"/>
      <c r="H172" s="540"/>
      <c r="I172" s="541"/>
    </row>
    <row r="173" spans="1:19">
      <c r="A173" s="517" t="s">
        <v>8</v>
      </c>
      <c r="B173" s="517"/>
      <c r="C173" s="517"/>
      <c r="D173" s="517"/>
      <c r="E173" s="517"/>
      <c r="F173" s="535">
        <v>0.06</v>
      </c>
      <c r="G173" s="536"/>
      <c r="H173" s="534">
        <f>+F173*$I$34*1.004</f>
        <v>2530080</v>
      </c>
      <c r="I173" s="534"/>
    </row>
    <row r="174" spans="1:19">
      <c r="A174" s="517" t="s">
        <v>7</v>
      </c>
      <c r="B174" s="517"/>
      <c r="C174" s="517"/>
      <c r="D174" s="517"/>
      <c r="E174" s="517"/>
      <c r="F174" s="535">
        <v>0.05</v>
      </c>
      <c r="G174" s="536"/>
      <c r="H174" s="534">
        <f>+F174*$I$34</f>
        <v>2100000</v>
      </c>
      <c r="I174" s="534"/>
    </row>
    <row r="175" spans="1:19">
      <c r="A175" s="517" t="s">
        <v>6</v>
      </c>
      <c r="B175" s="517"/>
      <c r="C175" s="517"/>
      <c r="D175" s="517"/>
      <c r="E175" s="517"/>
      <c r="F175" s="535">
        <v>0.01</v>
      </c>
      <c r="G175" s="535"/>
      <c r="H175" s="534">
        <f>+F175*$I$34*1.004</f>
        <v>421680</v>
      </c>
      <c r="I175" s="534"/>
    </row>
    <row r="176" spans="1:19">
      <c r="A176" s="517" t="s">
        <v>5</v>
      </c>
      <c r="B176" s="517"/>
      <c r="C176" s="517"/>
      <c r="D176" s="517"/>
      <c r="E176" s="517"/>
      <c r="F176" s="532">
        <v>5.0000000000000001E-3</v>
      </c>
      <c r="G176" s="532"/>
      <c r="H176" s="534">
        <f>+F176*$I$34*1.004</f>
        <v>210840</v>
      </c>
      <c r="I176" s="534"/>
    </row>
    <row r="177" spans="1:9">
      <c r="A177" s="517" t="s">
        <v>4</v>
      </c>
      <c r="B177" s="517"/>
      <c r="C177" s="517"/>
      <c r="D177" s="517"/>
      <c r="E177" s="517"/>
      <c r="F177" s="532">
        <v>5.0000000000000001E-3</v>
      </c>
      <c r="G177" s="532"/>
      <c r="H177" s="534">
        <f>+F177*$I$34*1.004</f>
        <v>210840</v>
      </c>
      <c r="I177" s="534"/>
    </row>
    <row r="178" spans="1:9" ht="12.75" customHeight="1">
      <c r="A178" s="517" t="s">
        <v>3</v>
      </c>
      <c r="B178" s="517"/>
      <c r="C178" s="517"/>
      <c r="D178" s="517"/>
      <c r="E178" s="518"/>
      <c r="F178" s="532">
        <v>5.0000000000000001E-3</v>
      </c>
      <c r="G178" s="532"/>
      <c r="H178" s="534">
        <f>+F178*$I$34</f>
        <v>210000</v>
      </c>
      <c r="I178" s="534"/>
    </row>
    <row r="179" spans="1:9">
      <c r="A179" s="517" t="s">
        <v>205</v>
      </c>
      <c r="B179" s="517"/>
      <c r="C179" s="517"/>
      <c r="D179" s="517"/>
      <c r="E179" s="517"/>
      <c r="F179" s="532">
        <v>8.5000000000000006E-2</v>
      </c>
      <c r="G179" s="532"/>
      <c r="H179" s="534">
        <f t="shared" ref="H179" si="31">+F179*$I$34</f>
        <v>3570000.0000000005</v>
      </c>
      <c r="I179" s="534"/>
    </row>
    <row r="180" spans="1:9">
      <c r="A180" s="517" t="s">
        <v>206</v>
      </c>
      <c r="B180" s="517"/>
      <c r="C180" s="517"/>
      <c r="D180" s="517"/>
      <c r="E180" s="517"/>
      <c r="F180" s="532">
        <v>1.2750000000000001E-3</v>
      </c>
      <c r="G180" s="532"/>
      <c r="H180" s="534">
        <f>+F180*$I$34*1.004</f>
        <v>53764.200000000004</v>
      </c>
      <c r="I180" s="534"/>
    </row>
    <row r="181" spans="1:9" ht="12.75" customHeight="1">
      <c r="A181" s="518"/>
      <c r="B181" s="519"/>
      <c r="C181" s="519"/>
      <c r="D181" s="519"/>
      <c r="E181" s="520"/>
      <c r="F181" s="532"/>
      <c r="G181" s="532"/>
      <c r="H181" s="544">
        <f>+F181*I34</f>
        <v>0</v>
      </c>
      <c r="I181" s="534"/>
    </row>
    <row r="182" spans="1:9" ht="14.25">
      <c r="A182" s="521"/>
      <c r="B182" s="522"/>
      <c r="C182" s="522"/>
      <c r="D182" s="522"/>
      <c r="E182" s="522"/>
      <c r="F182" s="126"/>
      <c r="G182" s="537" t="s">
        <v>2</v>
      </c>
      <c r="H182" s="537"/>
      <c r="I182" s="127">
        <f>SUM(H173:R179)</f>
        <v>9253440</v>
      </c>
    </row>
    <row r="184" spans="1:9" ht="15.75">
      <c r="A184" s="143"/>
      <c r="B184" s="144"/>
      <c r="C184" s="144"/>
      <c r="D184" s="144"/>
      <c r="E184" s="144"/>
      <c r="F184" s="146" t="s">
        <v>1</v>
      </c>
      <c r="G184" s="147"/>
      <c r="H184" s="542">
        <f>I182+I170+I169+H171</f>
        <v>29341428.480000004</v>
      </c>
      <c r="I184" s="543"/>
    </row>
    <row r="185" spans="1:9" ht="15.75">
      <c r="A185" s="143"/>
      <c r="B185" s="144"/>
      <c r="C185" s="144"/>
      <c r="D185" s="144"/>
      <c r="E185" s="147"/>
      <c r="F185" s="146" t="s">
        <v>0</v>
      </c>
      <c r="G185" s="147"/>
      <c r="H185" s="542">
        <f>I34-H184</f>
        <v>12658571.519999996</v>
      </c>
      <c r="I185" s="543"/>
    </row>
    <row r="186" spans="1:9">
      <c r="I186" s="112"/>
    </row>
    <row r="187" spans="1:9" ht="12.75" customHeight="1">
      <c r="A187" s="548" t="s">
        <v>207</v>
      </c>
      <c r="B187" s="549"/>
      <c r="C187" s="549"/>
      <c r="D187" s="549"/>
      <c r="E187" s="550"/>
      <c r="F187" s="546">
        <v>1.67E-2</v>
      </c>
      <c r="G187" s="546"/>
      <c r="H187" s="547">
        <f>(I169*F187)*1.004</f>
        <v>297299.13261568005</v>
      </c>
      <c r="I187" s="547"/>
    </row>
    <row r="188" spans="1:9" ht="12.75" customHeight="1">
      <c r="A188" s="551" t="s">
        <v>208</v>
      </c>
      <c r="B188" s="552"/>
      <c r="C188" s="552"/>
      <c r="D188" s="552"/>
      <c r="E188" s="553"/>
      <c r="F188" s="546">
        <v>1.67E-2</v>
      </c>
      <c r="G188" s="546"/>
      <c r="H188" s="547">
        <f>I169*F188</f>
        <v>296114.67392000003</v>
      </c>
      <c r="I188" s="547"/>
    </row>
    <row r="189" spans="1:9" ht="12.75" customHeight="1">
      <c r="A189" s="551" t="s">
        <v>209</v>
      </c>
      <c r="B189" s="552"/>
      <c r="C189" s="552"/>
      <c r="D189" s="552"/>
      <c r="E189" s="553"/>
      <c r="F189" s="546">
        <v>1.67E-2</v>
      </c>
      <c r="G189" s="546"/>
      <c r="H189" s="547">
        <f>I169*F189</f>
        <v>296114.67392000003</v>
      </c>
      <c r="I189" s="547"/>
    </row>
    <row r="191" spans="1:9">
      <c r="A191" s="60"/>
      <c r="B191" s="148" t="s">
        <v>184</v>
      </c>
      <c r="C191" s="148"/>
    </row>
    <row r="194" spans="8:9" ht="36" customHeight="1">
      <c r="H194" s="545">
        <f>+H179+H185+H171</f>
        <v>17698571.519999996</v>
      </c>
      <c r="I194" s="545"/>
    </row>
  </sheetData>
  <mergeCells count="225">
    <mergeCell ref="H194:I194"/>
    <mergeCell ref="F187:G187"/>
    <mergeCell ref="F188:G188"/>
    <mergeCell ref="F189:G189"/>
    <mergeCell ref="H187:I187"/>
    <mergeCell ref="H188:I188"/>
    <mergeCell ref="H189:I189"/>
    <mergeCell ref="A187:E187"/>
    <mergeCell ref="A188:E188"/>
    <mergeCell ref="A189:E189"/>
    <mergeCell ref="H185:I185"/>
    <mergeCell ref="A181:E181"/>
    <mergeCell ref="F181:G181"/>
    <mergeCell ref="H181:I181"/>
    <mergeCell ref="A182:E182"/>
    <mergeCell ref="G182:H182"/>
    <mergeCell ref="H184:I184"/>
    <mergeCell ref="A177:E177"/>
    <mergeCell ref="F177:G177"/>
    <mergeCell ref="H177:I177"/>
    <mergeCell ref="A178:E178"/>
    <mergeCell ref="F178:G178"/>
    <mergeCell ref="H178:I178"/>
    <mergeCell ref="A180:E180"/>
    <mergeCell ref="F180:G180"/>
    <mergeCell ref="H180:I180"/>
    <mergeCell ref="A175:E175"/>
    <mergeCell ref="F175:G175"/>
    <mergeCell ref="H175:I175"/>
    <mergeCell ref="A176:E176"/>
    <mergeCell ref="F176:G176"/>
    <mergeCell ref="H176:I176"/>
    <mergeCell ref="A179:E179"/>
    <mergeCell ref="F179:G179"/>
    <mergeCell ref="H179:I179"/>
    <mergeCell ref="A173:E173"/>
    <mergeCell ref="F173:G173"/>
    <mergeCell ref="H173:I173"/>
    <mergeCell ref="A174:E174"/>
    <mergeCell ref="F174:G174"/>
    <mergeCell ref="H174:I174"/>
    <mergeCell ref="G163:H163"/>
    <mergeCell ref="C165:H165"/>
    <mergeCell ref="G168:H168"/>
    <mergeCell ref="G170:H170"/>
    <mergeCell ref="A172:I172"/>
    <mergeCell ref="A157:C157"/>
    <mergeCell ref="A158:C158"/>
    <mergeCell ref="A159:C159"/>
    <mergeCell ref="A160:E160"/>
    <mergeCell ref="G160:H160"/>
    <mergeCell ref="C161:H161"/>
    <mergeCell ref="A171:E171"/>
    <mergeCell ref="F171:G171"/>
    <mergeCell ref="H171:I171"/>
    <mergeCell ref="A151:C151"/>
    <mergeCell ref="A152:C152"/>
    <mergeCell ref="A153:E153"/>
    <mergeCell ref="G153:H153"/>
    <mergeCell ref="C154:H154"/>
    <mergeCell ref="A156:C156"/>
    <mergeCell ref="A147:C147"/>
    <mergeCell ref="G147:H147"/>
    <mergeCell ref="A148:E148"/>
    <mergeCell ref="G148:H148"/>
    <mergeCell ref="C149:H149"/>
    <mergeCell ref="A150:I150"/>
    <mergeCell ref="C142:H142"/>
    <mergeCell ref="A144:C144"/>
    <mergeCell ref="G144:H144"/>
    <mergeCell ref="A145:C145"/>
    <mergeCell ref="G145:H145"/>
    <mergeCell ref="A146:C146"/>
    <mergeCell ref="G146:H146"/>
    <mergeCell ref="A137:I137"/>
    <mergeCell ref="A138:C138"/>
    <mergeCell ref="A139:C139"/>
    <mergeCell ref="A140:C140"/>
    <mergeCell ref="A141:E141"/>
    <mergeCell ref="G141:H141"/>
    <mergeCell ref="A132:C132"/>
    <mergeCell ref="A133:C133"/>
    <mergeCell ref="A134:C134"/>
    <mergeCell ref="A135:E135"/>
    <mergeCell ref="G135:H135"/>
    <mergeCell ref="C136:H136"/>
    <mergeCell ref="A126:E126"/>
    <mergeCell ref="G126:H126"/>
    <mergeCell ref="C127:H127"/>
    <mergeCell ref="A129:C129"/>
    <mergeCell ref="A130:C130"/>
    <mergeCell ref="A131:C131"/>
    <mergeCell ref="A120:C120"/>
    <mergeCell ref="A121:C121"/>
    <mergeCell ref="A122:C122"/>
    <mergeCell ref="A123:C123"/>
    <mergeCell ref="A124:C124"/>
    <mergeCell ref="A125:C125"/>
    <mergeCell ref="A113:C113"/>
    <mergeCell ref="A114:E114"/>
    <mergeCell ref="G114:H114"/>
    <mergeCell ref="C115:H115"/>
    <mergeCell ref="A118:C118"/>
    <mergeCell ref="A119:C119"/>
    <mergeCell ref="A107:C107"/>
    <mergeCell ref="A108:C108"/>
    <mergeCell ref="A109:C109"/>
    <mergeCell ref="A110:C110"/>
    <mergeCell ref="A111:C111"/>
    <mergeCell ref="A112:C112"/>
    <mergeCell ref="A101:E101"/>
    <mergeCell ref="G101:H101"/>
    <mergeCell ref="C102:H102"/>
    <mergeCell ref="A104:I104"/>
    <mergeCell ref="A105:C105"/>
    <mergeCell ref="A106:C106"/>
    <mergeCell ref="A95:C95"/>
    <mergeCell ref="A97:C97"/>
    <mergeCell ref="A98:C98"/>
    <mergeCell ref="A99:C99"/>
    <mergeCell ref="A100:C100"/>
    <mergeCell ref="A88:H88"/>
    <mergeCell ref="A90:I90"/>
    <mergeCell ref="A91:I91"/>
    <mergeCell ref="A92:C92"/>
    <mergeCell ref="A93:C93"/>
    <mergeCell ref="A94:C94"/>
    <mergeCell ref="A81:B81"/>
    <mergeCell ref="A82:B82"/>
    <mergeCell ref="A83:B83"/>
    <mergeCell ref="A84:B84"/>
    <mergeCell ref="C85:H85"/>
    <mergeCell ref="C86:H86"/>
    <mergeCell ref="A77:I77"/>
    <mergeCell ref="A78:C79"/>
    <mergeCell ref="D78:D79"/>
    <mergeCell ref="E78:E79"/>
    <mergeCell ref="F78:F79"/>
    <mergeCell ref="G78:G79"/>
    <mergeCell ref="H78:H79"/>
    <mergeCell ref="I78:I79"/>
    <mergeCell ref="A70:B70"/>
    <mergeCell ref="A71:B71"/>
    <mergeCell ref="A72:B72"/>
    <mergeCell ref="C73:G73"/>
    <mergeCell ref="C74:G74"/>
    <mergeCell ref="A76:I76"/>
    <mergeCell ref="H65:H66"/>
    <mergeCell ref="I65:I66"/>
    <mergeCell ref="A66:B66"/>
    <mergeCell ref="A67:B67"/>
    <mergeCell ref="A68:B68"/>
    <mergeCell ref="A69:B69"/>
    <mergeCell ref="A60:B60"/>
    <mergeCell ref="C62:H62"/>
    <mergeCell ref="C63:H63"/>
    <mergeCell ref="A65:C65"/>
    <mergeCell ref="D65:D66"/>
    <mergeCell ref="E65:E66"/>
    <mergeCell ref="F65:F66"/>
    <mergeCell ref="G65:G66"/>
    <mergeCell ref="A61:B61"/>
    <mergeCell ref="A55:B55"/>
    <mergeCell ref="H50:H51"/>
    <mergeCell ref="I50:I51"/>
    <mergeCell ref="A51:B51"/>
    <mergeCell ref="A52:B52"/>
    <mergeCell ref="A56:B56"/>
    <mergeCell ref="A59:B59"/>
    <mergeCell ref="A44:B44"/>
    <mergeCell ref="A45:B45"/>
    <mergeCell ref="C46:H46"/>
    <mergeCell ref="C47:H47"/>
    <mergeCell ref="A49:I49"/>
    <mergeCell ref="A50:C50"/>
    <mergeCell ref="D50:D51"/>
    <mergeCell ref="E50:E51"/>
    <mergeCell ref="F50:F51"/>
    <mergeCell ref="G50:G51"/>
    <mergeCell ref="A53:B53"/>
    <mergeCell ref="A54:B54"/>
    <mergeCell ref="A57:B57"/>
    <mergeCell ref="A58:B58"/>
    <mergeCell ref="I38:I39"/>
    <mergeCell ref="A39:B39"/>
    <mergeCell ref="A40:B40"/>
    <mergeCell ref="A41:B41"/>
    <mergeCell ref="A42:B42"/>
    <mergeCell ref="A43:B43"/>
    <mergeCell ref="A38:C38"/>
    <mergeCell ref="D38:D39"/>
    <mergeCell ref="E38:E39"/>
    <mergeCell ref="F38:F39"/>
    <mergeCell ref="G38:G39"/>
    <mergeCell ref="H38:H39"/>
    <mergeCell ref="A28:C28"/>
    <mergeCell ref="A29:C29"/>
    <mergeCell ref="A30:C30"/>
    <mergeCell ref="A31:C31"/>
    <mergeCell ref="A32:C32"/>
    <mergeCell ref="A36:I36"/>
    <mergeCell ref="A22:C22"/>
    <mergeCell ref="A23:C23"/>
    <mergeCell ref="A24:C24"/>
    <mergeCell ref="A25:C25"/>
    <mergeCell ref="A26:C26"/>
    <mergeCell ref="A27:C27"/>
    <mergeCell ref="A19:C19"/>
    <mergeCell ref="A20:C20"/>
    <mergeCell ref="A21:C21"/>
    <mergeCell ref="A7:I7"/>
    <mergeCell ref="A8:I8"/>
    <mergeCell ref="C10:E10"/>
    <mergeCell ref="H10:I10"/>
    <mergeCell ref="C12:E12"/>
    <mergeCell ref="F12:H12"/>
    <mergeCell ref="A2:C6"/>
    <mergeCell ref="D2:G4"/>
    <mergeCell ref="H2:I3"/>
    <mergeCell ref="H4:I4"/>
    <mergeCell ref="D5:G6"/>
    <mergeCell ref="H5:I6"/>
    <mergeCell ref="C14:E14"/>
    <mergeCell ref="G14:H14"/>
    <mergeCell ref="F16:H16"/>
  </mergeCells>
  <dataValidations count="5">
    <dataValidation allowBlank="1" showInputMessage="1" showErrorMessage="1" promptTitle="Tasa de Cambio" prompt="Esta tasa es necesaria para calcular el costo del Personal Docente Internacional. Corresponde al precio del Dolar establecido por el proyecto._x000a_" sqref="I16" xr:uid="{00000000-0002-0000-0400-000000000000}"/>
    <dataValidation type="list" allowBlank="1" showInputMessage="1" showErrorMessage="1" sqref="H10" xr:uid="{00000000-0002-0000-0400-000001000000}">
      <formula1>$J$7:$J$18</formula1>
    </dataValidation>
    <dataValidation type="list" allowBlank="1" showInputMessage="1" showErrorMessage="1" sqref="E16" xr:uid="{00000000-0002-0000-0400-000002000000}">
      <formula1>$N$7:$N$10</formula1>
    </dataValidation>
    <dataValidation type="list" allowBlank="1" showInputMessage="1" showErrorMessage="1" sqref="D67:D72" xr:uid="{00000000-0002-0000-0400-000003000000}">
      <formula1>$K$68:$K$69</formula1>
    </dataValidation>
    <dataValidation type="list" allowBlank="1" showInputMessage="1" showErrorMessage="1" sqref="C80:C84" xr:uid="{00000000-0002-0000-0400-000004000000}">
      <formula1>$O$7:$O$9</formula1>
    </dataValidation>
  </dataValidations>
  <pageMargins left="0.74803149606299213" right="0.74803149606299213" top="0.98425196850393704" bottom="0.98425196850393704" header="0" footer="0"/>
  <pageSetup scale="58"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18"/>
  <sheetViews>
    <sheetView tabSelected="1" topLeftCell="A38" zoomScaleNormal="100" workbookViewId="0">
      <selection activeCell="F49" sqref="F49"/>
    </sheetView>
  </sheetViews>
  <sheetFormatPr baseColWidth="10" defaultColWidth="11.42578125" defaultRowHeight="12.75" outlineLevelRow="1"/>
  <cols>
    <col min="1" max="1" width="19.140625" style="48" customWidth="1"/>
    <col min="2" max="2" width="24.42578125" style="48" customWidth="1"/>
    <col min="3" max="3" width="13.140625" style="48" customWidth="1"/>
    <col min="4" max="4" width="18.42578125" style="48" bestFit="1" customWidth="1"/>
    <col min="5" max="5" width="19" style="48" customWidth="1"/>
    <col min="6" max="6" width="10.85546875" style="48" customWidth="1"/>
    <col min="7" max="7" width="16.140625" style="48" customWidth="1"/>
    <col min="8" max="8" width="17.140625" style="48" customWidth="1"/>
    <col min="9" max="9" width="17.42578125" style="48" customWidth="1"/>
    <col min="10" max="11" width="11.42578125" style="48" hidden="1" customWidth="1"/>
    <col min="12" max="12" width="11" style="48" hidden="1" customWidth="1"/>
    <col min="13" max="16" width="11.42578125" style="48" hidden="1" customWidth="1"/>
    <col min="17" max="17" width="15.140625" style="48" hidden="1" customWidth="1"/>
    <col min="18" max="18" width="15.140625" style="48" customWidth="1"/>
    <col min="19" max="19" width="30.42578125" style="48" customWidth="1"/>
    <col min="20" max="20" width="30.7109375" style="149" customWidth="1"/>
    <col min="21" max="21" width="25" style="48" customWidth="1"/>
    <col min="22" max="22" width="13.42578125" style="48" bestFit="1" customWidth="1"/>
    <col min="23" max="23" width="17.42578125" style="48" customWidth="1"/>
    <col min="24" max="24" width="16.42578125" style="239" bestFit="1" customWidth="1"/>
    <col min="25" max="16384" width="11.42578125" style="48"/>
  </cols>
  <sheetData>
    <row r="1" spans="1:25" s="6" customFormat="1"/>
    <row r="2" spans="1:25" s="6" customFormat="1"/>
    <row r="3" spans="1:25" s="6" customFormat="1" ht="15">
      <c r="A3" s="250" t="s">
        <v>299</v>
      </c>
    </row>
    <row r="4" spans="1:25" s="6" customFormat="1" ht="15">
      <c r="A4" s="250" t="s">
        <v>300</v>
      </c>
    </row>
    <row r="5" spans="1:25" s="6" customFormat="1" ht="15">
      <c r="A5" s="250" t="s">
        <v>302</v>
      </c>
    </row>
    <row r="6" spans="1:25" s="6" customFormat="1" ht="15">
      <c r="A6" s="250"/>
    </row>
    <row r="7" spans="1:25" s="6" customFormat="1" ht="15.75" thickBot="1">
      <c r="A7" s="250"/>
    </row>
    <row r="8" spans="1:25" ht="49.5" customHeight="1" thickTop="1" thickBot="1">
      <c r="A8" s="554" t="s">
        <v>186</v>
      </c>
      <c r="B8" s="555"/>
      <c r="C8" s="555"/>
      <c r="D8" s="555"/>
      <c r="E8" s="555"/>
      <c r="F8" s="555"/>
      <c r="G8" s="555"/>
      <c r="H8" s="555"/>
      <c r="I8" s="556"/>
      <c r="J8" s="49"/>
      <c r="L8" s="48" t="s">
        <v>161</v>
      </c>
      <c r="M8" s="48" t="s">
        <v>160</v>
      </c>
      <c r="N8" s="48" t="s">
        <v>126</v>
      </c>
      <c r="O8" s="48" t="s">
        <v>159</v>
      </c>
      <c r="P8" s="48" t="s">
        <v>158</v>
      </c>
    </row>
    <row r="9" spans="1:25" ht="14.25" thickTop="1" thickBot="1">
      <c r="A9" s="461" t="s">
        <v>157</v>
      </c>
      <c r="B9" s="462"/>
      <c r="C9" s="462"/>
      <c r="D9" s="462"/>
      <c r="E9" s="462"/>
      <c r="F9" s="462"/>
      <c r="G9" s="462"/>
      <c r="H9" s="462"/>
      <c r="I9" s="463"/>
      <c r="J9" s="50"/>
      <c r="K9" s="50"/>
      <c r="L9" s="50"/>
      <c r="M9" s="50"/>
      <c r="N9" s="48" t="s">
        <v>156</v>
      </c>
      <c r="O9" s="51"/>
      <c r="P9" s="48" t="s">
        <v>155</v>
      </c>
      <c r="T9" s="52"/>
      <c r="U9" s="52"/>
      <c r="V9" s="52"/>
      <c r="W9" s="52"/>
      <c r="X9" s="240"/>
      <c r="Y9" s="52"/>
    </row>
    <row r="10" spans="1:25" ht="13.5" thickTop="1">
      <c r="A10" s="53"/>
      <c r="B10" s="54"/>
      <c r="C10" s="54"/>
      <c r="D10" s="54"/>
      <c r="E10" s="54"/>
      <c r="F10" s="54"/>
      <c r="G10" s="54"/>
      <c r="H10" s="54"/>
      <c r="I10" s="55"/>
      <c r="J10" s="48" t="s">
        <v>154</v>
      </c>
      <c r="L10" s="48" t="s">
        <v>153</v>
      </c>
      <c r="N10" s="48" t="s">
        <v>152</v>
      </c>
      <c r="O10" s="48" t="s">
        <v>151</v>
      </c>
      <c r="P10" s="48" t="s">
        <v>150</v>
      </c>
    </row>
    <row r="11" spans="1:25" ht="33" customHeight="1">
      <c r="A11" s="171" t="s">
        <v>281</v>
      </c>
      <c r="B11" s="171"/>
      <c r="C11" s="563" t="s">
        <v>304</v>
      </c>
      <c r="D11" s="564"/>
      <c r="E11" s="565"/>
      <c r="F11" s="171"/>
      <c r="G11" s="171" t="s">
        <v>148</v>
      </c>
      <c r="H11" s="566" t="s">
        <v>136</v>
      </c>
      <c r="I11" s="567"/>
      <c r="J11" s="48" t="s">
        <v>147</v>
      </c>
      <c r="L11" s="48" t="s">
        <v>146</v>
      </c>
      <c r="N11" s="48" t="s">
        <v>145</v>
      </c>
      <c r="P11" s="48" t="s">
        <v>144</v>
      </c>
    </row>
    <row r="12" spans="1:25" ht="5.25" customHeight="1">
      <c r="A12" s="171"/>
      <c r="B12" s="171"/>
      <c r="C12" s="172"/>
      <c r="D12" s="172"/>
      <c r="E12" s="172"/>
      <c r="F12" s="171"/>
      <c r="G12" s="171"/>
      <c r="H12" s="171"/>
      <c r="I12" s="171"/>
      <c r="J12" s="48" t="s">
        <v>143</v>
      </c>
      <c r="L12" s="48" t="s">
        <v>142</v>
      </c>
      <c r="P12" s="48" t="s">
        <v>141</v>
      </c>
    </row>
    <row r="13" spans="1:25" ht="15.75" customHeight="1">
      <c r="A13" s="171" t="s">
        <v>140</v>
      </c>
      <c r="B13" s="171"/>
      <c r="C13" s="568" t="s">
        <v>186</v>
      </c>
      <c r="D13" s="569"/>
      <c r="E13" s="570"/>
      <c r="F13" s="571" t="s">
        <v>139</v>
      </c>
      <c r="G13" s="558"/>
      <c r="H13" s="559"/>
      <c r="I13" s="173"/>
      <c r="J13" s="48" t="s">
        <v>138</v>
      </c>
      <c r="P13" s="48" t="s">
        <v>137</v>
      </c>
    </row>
    <row r="14" spans="1:25" ht="5.25" customHeight="1">
      <c r="A14" s="171"/>
      <c r="B14" s="171"/>
      <c r="C14" s="172"/>
      <c r="D14" s="172"/>
      <c r="E14" s="172"/>
      <c r="F14" s="171"/>
      <c r="G14" s="171"/>
      <c r="H14" s="171"/>
      <c r="I14" s="171"/>
      <c r="J14" s="48" t="s">
        <v>136</v>
      </c>
      <c r="P14" s="48" t="s">
        <v>135</v>
      </c>
    </row>
    <row r="15" spans="1:25" ht="15.75" customHeight="1">
      <c r="A15" s="171" t="s">
        <v>134</v>
      </c>
      <c r="B15" s="171"/>
      <c r="C15" s="568" t="s">
        <v>186</v>
      </c>
      <c r="D15" s="569"/>
      <c r="E15" s="570"/>
      <c r="F15" s="171"/>
      <c r="G15" s="572" t="s">
        <v>133</v>
      </c>
      <c r="H15" s="573"/>
      <c r="I15" s="173">
        <v>3</v>
      </c>
      <c r="J15" s="48" t="s">
        <v>132</v>
      </c>
      <c r="P15" s="48" t="s">
        <v>131</v>
      </c>
    </row>
    <row r="16" spans="1:25" ht="5.25" customHeight="1">
      <c r="A16" s="171"/>
      <c r="B16" s="171"/>
      <c r="C16" s="172"/>
      <c r="D16" s="172"/>
      <c r="E16" s="172"/>
      <c r="F16" s="171"/>
      <c r="G16" s="171"/>
      <c r="H16" s="171"/>
      <c r="I16" s="171"/>
      <c r="J16" s="48" t="s">
        <v>130</v>
      </c>
      <c r="P16" s="48" t="s">
        <v>129</v>
      </c>
    </row>
    <row r="17" spans="1:26" ht="15.75" customHeight="1">
      <c r="A17" s="171" t="s">
        <v>128</v>
      </c>
      <c r="B17" s="171"/>
      <c r="C17" s="173">
        <v>18</v>
      </c>
      <c r="D17" s="233" t="s">
        <v>127</v>
      </c>
      <c r="E17" s="173" t="s">
        <v>126</v>
      </c>
      <c r="F17" s="557" t="s">
        <v>125</v>
      </c>
      <c r="G17" s="558"/>
      <c r="H17" s="559"/>
      <c r="I17" s="174"/>
      <c r="J17" s="48" t="s">
        <v>124</v>
      </c>
      <c r="P17" s="48" t="s">
        <v>123</v>
      </c>
    </row>
    <row r="18" spans="1:26" ht="18.75" customHeight="1" thickBot="1">
      <c r="P18" s="48" t="s">
        <v>122</v>
      </c>
    </row>
    <row r="19" spans="1:26" ht="19.5" customHeight="1" thickTop="1" thickBot="1">
      <c r="A19" s="560" t="s">
        <v>121</v>
      </c>
      <c r="B19" s="560"/>
      <c r="C19" s="560"/>
      <c r="D19" s="560"/>
      <c r="E19" s="560"/>
      <c r="F19" s="560"/>
      <c r="G19" s="560"/>
      <c r="H19" s="560"/>
      <c r="I19" s="560"/>
      <c r="J19" s="48" t="s">
        <v>56</v>
      </c>
      <c r="K19" s="62"/>
      <c r="L19" s="62"/>
      <c r="M19" s="62"/>
      <c r="N19" s="63"/>
      <c r="P19" s="48" t="s">
        <v>120</v>
      </c>
      <c r="T19" s="48"/>
    </row>
    <row r="20" spans="1:26" ht="15" customHeight="1" thickTop="1" thickBot="1">
      <c r="A20" s="175"/>
      <c r="B20" s="175"/>
      <c r="C20" s="175"/>
      <c r="D20" s="175"/>
      <c r="E20" s="175"/>
      <c r="F20" s="175"/>
      <c r="G20" s="175"/>
      <c r="H20" s="175"/>
      <c r="I20" s="175"/>
      <c r="K20" s="86"/>
      <c r="L20" s="86"/>
      <c r="M20" s="86"/>
      <c r="N20" s="86"/>
      <c r="T20" s="48"/>
    </row>
    <row r="21" spans="1:26" s="52" customFormat="1" ht="25.5" customHeight="1">
      <c r="A21" s="454" t="s">
        <v>119</v>
      </c>
      <c r="B21" s="455"/>
      <c r="C21" s="455"/>
      <c r="D21" s="65" t="s">
        <v>118</v>
      </c>
      <c r="E21" s="65" t="s">
        <v>25</v>
      </c>
      <c r="F21" s="65" t="s">
        <v>117</v>
      </c>
      <c r="G21" s="65" t="s">
        <v>116</v>
      </c>
      <c r="H21" s="65" t="s">
        <v>115</v>
      </c>
      <c r="I21" s="66" t="s">
        <v>114</v>
      </c>
      <c r="P21" s="48" t="s">
        <v>113</v>
      </c>
      <c r="Q21" s="48"/>
      <c r="T21" s="48"/>
      <c r="U21" s="48"/>
      <c r="V21" s="48"/>
      <c r="W21" s="48"/>
      <c r="X21" s="239"/>
      <c r="Y21" s="48"/>
      <c r="Z21" s="48"/>
    </row>
    <row r="22" spans="1:26" ht="33.75" customHeight="1">
      <c r="A22" s="561" t="s">
        <v>112</v>
      </c>
      <c r="B22" s="562"/>
      <c r="C22" s="562"/>
      <c r="D22" s="67">
        <v>0</v>
      </c>
      <c r="E22" s="68" t="s">
        <v>105</v>
      </c>
      <c r="F22" s="176"/>
      <c r="G22" s="177"/>
      <c r="H22" s="178">
        <f>+D22*F22*$G$22</f>
        <v>0</v>
      </c>
      <c r="I22" s="179">
        <f>+F22*G22</f>
        <v>0</v>
      </c>
      <c r="P22" s="48" t="s">
        <v>111</v>
      </c>
      <c r="T22" s="48"/>
    </row>
    <row r="23" spans="1:26" ht="33.75" customHeight="1">
      <c r="A23" s="561" t="s">
        <v>187</v>
      </c>
      <c r="B23" s="562"/>
      <c r="C23" s="562"/>
      <c r="D23" s="67">
        <v>0.1</v>
      </c>
      <c r="E23" s="68" t="s">
        <v>105</v>
      </c>
      <c r="F23" s="176"/>
      <c r="G23" s="178">
        <f t="shared" ref="G23:G31" si="0">+$G$22*(1-D23)</f>
        <v>0</v>
      </c>
      <c r="H23" s="178">
        <f>+D23*F23*$G$22</f>
        <v>0</v>
      </c>
      <c r="I23" s="179">
        <f t="shared" ref="I23:I31" si="1">+F23*G23</f>
        <v>0</v>
      </c>
      <c r="P23" s="73" t="s">
        <v>110</v>
      </c>
      <c r="Q23" s="74"/>
      <c r="T23" s="48"/>
    </row>
    <row r="24" spans="1:26" ht="33.75" customHeight="1">
      <c r="A24" s="561" t="s">
        <v>188</v>
      </c>
      <c r="B24" s="562"/>
      <c r="C24" s="562"/>
      <c r="D24" s="67">
        <v>0.05</v>
      </c>
      <c r="E24" s="68" t="s">
        <v>105</v>
      </c>
      <c r="F24" s="176"/>
      <c r="G24" s="178">
        <f t="shared" si="0"/>
        <v>0</v>
      </c>
      <c r="H24" s="178">
        <f t="shared" ref="H24:H31" si="2">+D24*F24*$G$22</f>
        <v>0</v>
      </c>
      <c r="I24" s="179">
        <f t="shared" si="1"/>
        <v>0</v>
      </c>
      <c r="P24" s="48" t="s">
        <v>109</v>
      </c>
      <c r="T24" s="48"/>
    </row>
    <row r="25" spans="1:26" ht="33.75" customHeight="1">
      <c r="A25" s="561" t="s">
        <v>189</v>
      </c>
      <c r="B25" s="562"/>
      <c r="C25" s="562"/>
      <c r="D25" s="67">
        <v>0.2</v>
      </c>
      <c r="E25" s="68" t="s">
        <v>105</v>
      </c>
      <c r="F25" s="176"/>
      <c r="G25" s="178">
        <f t="shared" si="0"/>
        <v>0</v>
      </c>
      <c r="H25" s="178">
        <f t="shared" si="2"/>
        <v>0</v>
      </c>
      <c r="I25" s="179">
        <f t="shared" si="1"/>
        <v>0</v>
      </c>
      <c r="P25" s="48" t="s">
        <v>108</v>
      </c>
      <c r="T25" s="48"/>
    </row>
    <row r="26" spans="1:26" ht="33.75" customHeight="1">
      <c r="A26" s="584" t="s">
        <v>190</v>
      </c>
      <c r="B26" s="577"/>
      <c r="C26" s="578"/>
      <c r="D26" s="67">
        <v>0.15</v>
      </c>
      <c r="E26" s="68" t="s">
        <v>105</v>
      </c>
      <c r="F26" s="176"/>
      <c r="G26" s="178">
        <f t="shared" si="0"/>
        <v>0</v>
      </c>
      <c r="H26" s="178">
        <f t="shared" si="2"/>
        <v>0</v>
      </c>
      <c r="I26" s="179">
        <f t="shared" si="1"/>
        <v>0</v>
      </c>
      <c r="P26" s="48" t="s">
        <v>107</v>
      </c>
      <c r="T26" s="48"/>
    </row>
    <row r="27" spans="1:26" ht="33.75" customHeight="1">
      <c r="A27" s="561" t="s">
        <v>191</v>
      </c>
      <c r="B27" s="562"/>
      <c r="C27" s="562"/>
      <c r="D27" s="67">
        <v>0.1</v>
      </c>
      <c r="E27" s="68" t="s">
        <v>105</v>
      </c>
      <c r="F27" s="176"/>
      <c r="G27" s="178">
        <f t="shared" si="0"/>
        <v>0</v>
      </c>
      <c r="H27" s="178">
        <f t="shared" si="2"/>
        <v>0</v>
      </c>
      <c r="I27" s="179">
        <f t="shared" si="1"/>
        <v>0</v>
      </c>
      <c r="P27" s="48" t="s">
        <v>106</v>
      </c>
      <c r="T27" s="48"/>
    </row>
    <row r="28" spans="1:26" ht="33.75" customHeight="1">
      <c r="A28" s="561" t="s">
        <v>192</v>
      </c>
      <c r="B28" s="562"/>
      <c r="C28" s="562"/>
      <c r="D28" s="67">
        <v>0.2</v>
      </c>
      <c r="E28" s="68" t="s">
        <v>105</v>
      </c>
      <c r="F28" s="176"/>
      <c r="G28" s="178">
        <f t="shared" si="0"/>
        <v>0</v>
      </c>
      <c r="H28" s="178">
        <f t="shared" si="2"/>
        <v>0</v>
      </c>
      <c r="I28" s="179">
        <f t="shared" si="1"/>
        <v>0</v>
      </c>
      <c r="T28" s="48"/>
    </row>
    <row r="29" spans="1:26" ht="33.75" customHeight="1">
      <c r="A29" s="561" t="s">
        <v>211</v>
      </c>
      <c r="B29" s="562"/>
      <c r="C29" s="562"/>
      <c r="D29" s="67">
        <v>0.1</v>
      </c>
      <c r="E29" s="68" t="s">
        <v>105</v>
      </c>
      <c r="F29" s="176"/>
      <c r="G29" s="178">
        <f t="shared" si="0"/>
        <v>0</v>
      </c>
      <c r="H29" s="178">
        <f t="shared" si="2"/>
        <v>0</v>
      </c>
      <c r="I29" s="179">
        <f t="shared" si="1"/>
        <v>0</v>
      </c>
      <c r="T29" s="48"/>
    </row>
    <row r="30" spans="1:26" ht="33.75" customHeight="1">
      <c r="A30" s="561" t="s">
        <v>204</v>
      </c>
      <c r="B30" s="562"/>
      <c r="C30" s="562"/>
      <c r="D30" s="67">
        <v>0.1</v>
      </c>
      <c r="E30" s="68" t="s">
        <v>105</v>
      </c>
      <c r="F30" s="176"/>
      <c r="G30" s="178">
        <f t="shared" si="0"/>
        <v>0</v>
      </c>
      <c r="H30" s="178">
        <f t="shared" si="2"/>
        <v>0</v>
      </c>
      <c r="I30" s="179">
        <f t="shared" si="1"/>
        <v>0</v>
      </c>
      <c r="T30" s="48"/>
    </row>
    <row r="31" spans="1:26" ht="33.75" customHeight="1">
      <c r="A31" s="574" t="s">
        <v>193</v>
      </c>
      <c r="B31" s="575"/>
      <c r="C31" s="575"/>
      <c r="D31" s="75">
        <v>0.5</v>
      </c>
      <c r="E31" s="76" t="s">
        <v>105</v>
      </c>
      <c r="F31" s="176"/>
      <c r="G31" s="180">
        <f t="shared" si="0"/>
        <v>0</v>
      </c>
      <c r="H31" s="180">
        <f t="shared" si="2"/>
        <v>0</v>
      </c>
      <c r="I31" s="181">
        <f t="shared" si="1"/>
        <v>0</v>
      </c>
      <c r="T31" s="48"/>
    </row>
    <row r="32" spans="1:26" ht="33.75" customHeight="1">
      <c r="A32" s="576" t="s">
        <v>194</v>
      </c>
      <c r="B32" s="577"/>
      <c r="C32" s="578"/>
      <c r="D32" s="67">
        <v>0.3</v>
      </c>
      <c r="E32" s="68" t="s">
        <v>105</v>
      </c>
      <c r="F32" s="176"/>
      <c r="G32" s="178">
        <f>+$G$22*(1-D32)</f>
        <v>0</v>
      </c>
      <c r="H32" s="178">
        <f>+D32*F32*$G$22</f>
        <v>0</v>
      </c>
      <c r="I32" s="178">
        <f>+F32*G32</f>
        <v>0</v>
      </c>
      <c r="J32" s="80"/>
      <c r="K32" s="80"/>
      <c r="L32" s="80"/>
      <c r="M32" s="80"/>
      <c r="N32" s="80"/>
      <c r="O32" s="80"/>
      <c r="P32" s="80"/>
      <c r="Q32" s="80"/>
      <c r="T32" s="48"/>
    </row>
    <row r="33" spans="1:25" ht="41.25" customHeight="1">
      <c r="A33" s="577" t="s">
        <v>195</v>
      </c>
      <c r="B33" s="577"/>
      <c r="C33" s="578"/>
      <c r="D33" s="75">
        <v>0.1</v>
      </c>
      <c r="E33" s="76" t="s">
        <v>105</v>
      </c>
      <c r="F33" s="182"/>
      <c r="G33" s="180">
        <f>+$G$22*(1-D33)</f>
        <v>0</v>
      </c>
      <c r="H33" s="180">
        <f>+D33*F33*$G$22</f>
        <v>0</v>
      </c>
      <c r="I33" s="180">
        <f>+F33*G33</f>
        <v>0</v>
      </c>
      <c r="J33" s="80"/>
      <c r="K33" s="80"/>
      <c r="L33" s="80"/>
      <c r="M33" s="80"/>
      <c r="N33" s="80"/>
      <c r="O33" s="80"/>
      <c r="P33" s="80"/>
      <c r="Q33" s="80"/>
      <c r="T33" s="48"/>
    </row>
    <row r="34" spans="1:25" ht="33.75" customHeight="1">
      <c r="A34" s="577" t="s">
        <v>196</v>
      </c>
      <c r="B34" s="577"/>
      <c r="C34" s="578"/>
      <c r="D34" s="67">
        <v>0.2</v>
      </c>
      <c r="E34" s="68" t="s">
        <v>105</v>
      </c>
      <c r="F34" s="176"/>
      <c r="G34" s="178">
        <f>+$G$22*(1-D34)</f>
        <v>0</v>
      </c>
      <c r="H34" s="178">
        <f>+D34*F34*$G$22</f>
        <v>0</v>
      </c>
      <c r="I34" s="178">
        <f>+F34*G34</f>
        <v>0</v>
      </c>
      <c r="T34" s="48"/>
    </row>
    <row r="35" spans="1:25">
      <c r="T35" s="48"/>
    </row>
    <row r="36" spans="1:25" s="185" customFormat="1" ht="21.75" customHeight="1">
      <c r="A36" s="579" t="s">
        <v>104</v>
      </c>
      <c r="B36" s="580"/>
      <c r="C36" s="580"/>
      <c r="D36" s="580"/>
      <c r="E36" s="580"/>
      <c r="F36" s="580"/>
      <c r="G36" s="580"/>
      <c r="H36" s="580"/>
      <c r="I36" s="183">
        <f>+SUM(I22:I34)</f>
        <v>0</v>
      </c>
      <c r="J36" s="184"/>
      <c r="K36" s="184"/>
      <c r="L36" s="184"/>
      <c r="M36" s="184"/>
      <c r="N36" s="184"/>
      <c r="O36" s="184"/>
      <c r="P36" s="184"/>
      <c r="Q36" s="184"/>
      <c r="T36" s="48"/>
      <c r="U36" s="48"/>
      <c r="V36" s="48"/>
      <c r="W36" s="48"/>
      <c r="X36" s="239"/>
    </row>
    <row r="37" spans="1:25" ht="15.75" thickBot="1">
      <c r="A37" s="80"/>
      <c r="B37" s="80"/>
      <c r="C37" s="80"/>
      <c r="D37" s="80"/>
      <c r="E37" s="80"/>
      <c r="F37" s="186"/>
      <c r="G37" s="80"/>
      <c r="H37" s="103"/>
      <c r="I37" s="103"/>
      <c r="J37" s="80"/>
      <c r="K37" s="80"/>
      <c r="L37" s="80"/>
      <c r="M37" s="80"/>
      <c r="N37" s="80"/>
      <c r="O37" s="80"/>
      <c r="P37" s="80"/>
      <c r="Q37" s="80"/>
      <c r="T37" s="48"/>
    </row>
    <row r="38" spans="1:25" ht="20.25" customHeight="1" thickBot="1">
      <c r="A38" s="581" t="s">
        <v>103</v>
      </c>
      <c r="B38" s="582"/>
      <c r="C38" s="582"/>
      <c r="D38" s="582"/>
      <c r="E38" s="582"/>
      <c r="F38" s="582"/>
      <c r="G38" s="582"/>
      <c r="H38" s="582"/>
      <c r="I38" s="583"/>
      <c r="J38" s="86"/>
      <c r="K38" s="86"/>
      <c r="L38" s="86"/>
      <c r="M38" s="86"/>
      <c r="N38" s="86"/>
      <c r="O38" s="86"/>
      <c r="P38" s="86"/>
      <c r="Q38" s="80"/>
      <c r="T38" s="48"/>
    </row>
    <row r="39" spans="1:25" ht="20.25" customHeight="1">
      <c r="A39" s="86"/>
      <c r="B39" s="86"/>
      <c r="C39" s="86"/>
      <c r="D39" s="86"/>
      <c r="E39" s="86"/>
      <c r="F39" s="86"/>
      <c r="G39" s="86"/>
      <c r="H39" s="86"/>
      <c r="I39" s="86"/>
      <c r="J39" s="86"/>
      <c r="K39" s="86"/>
      <c r="L39" s="86"/>
      <c r="M39" s="86"/>
      <c r="N39" s="86"/>
      <c r="O39" s="86"/>
      <c r="P39" s="86"/>
      <c r="Q39" s="80"/>
      <c r="T39" s="48"/>
    </row>
    <row r="40" spans="1:25">
      <c r="A40" s="539" t="s">
        <v>294</v>
      </c>
      <c r="B40" s="540"/>
      <c r="C40" s="540"/>
      <c r="D40" s="540"/>
      <c r="E40" s="540"/>
      <c r="F40" s="540"/>
      <c r="G40" s="540"/>
      <c r="H40" s="540"/>
      <c r="I40" s="541"/>
      <c r="J40" s="80"/>
      <c r="K40" s="80"/>
      <c r="L40" s="80"/>
      <c r="M40" s="80"/>
      <c r="N40" s="80"/>
      <c r="O40" s="80"/>
      <c r="P40" s="80"/>
      <c r="Q40" s="80"/>
    </row>
    <row r="41" spans="1:25" ht="13.5" customHeight="1" outlineLevel="1" thickBot="1">
      <c r="J41" s="80"/>
      <c r="K41" s="80"/>
      <c r="L41" s="80"/>
      <c r="M41" s="80"/>
      <c r="N41" s="80"/>
      <c r="O41" s="80"/>
      <c r="P41" s="80"/>
      <c r="Q41" s="80"/>
    </row>
    <row r="42" spans="1:25" s="74" customFormat="1" ht="24.75" customHeight="1" outlineLevel="1">
      <c r="A42" s="585" t="s">
        <v>235</v>
      </c>
      <c r="B42" s="586"/>
      <c r="C42" s="587"/>
      <c r="D42" s="588" t="s">
        <v>25</v>
      </c>
      <c r="E42" s="590" t="s">
        <v>24</v>
      </c>
      <c r="F42" s="592" t="s">
        <v>23</v>
      </c>
      <c r="G42" s="594" t="s">
        <v>22</v>
      </c>
      <c r="H42" s="596" t="s">
        <v>197</v>
      </c>
      <c r="I42" s="598" t="s">
        <v>20</v>
      </c>
      <c r="J42" s="87"/>
      <c r="K42" s="87"/>
      <c r="L42" s="87"/>
      <c r="M42" s="87"/>
      <c r="N42" s="87"/>
      <c r="O42" s="87"/>
      <c r="P42" s="87"/>
      <c r="Q42" s="87"/>
      <c r="T42" s="149"/>
      <c r="U42" s="48"/>
      <c r="V42" s="48"/>
      <c r="W42" s="48"/>
      <c r="X42" s="239"/>
      <c r="Y42" s="48"/>
    </row>
    <row r="43" spans="1:25" ht="12.75" customHeight="1" outlineLevel="1">
      <c r="A43" s="600" t="s">
        <v>89</v>
      </c>
      <c r="B43" s="601"/>
      <c r="C43" s="187" t="s">
        <v>88</v>
      </c>
      <c r="D43" s="589"/>
      <c r="E43" s="591"/>
      <c r="F43" s="593"/>
      <c r="G43" s="595"/>
      <c r="H43" s="597"/>
      <c r="I43" s="599"/>
      <c r="T43" s="151"/>
      <c r="U43" s="74"/>
      <c r="V43" s="74"/>
      <c r="W43" s="74"/>
      <c r="X43" s="241"/>
      <c r="Y43" s="74"/>
    </row>
    <row r="44" spans="1:25" ht="12.75" customHeight="1" outlineLevel="1">
      <c r="A44" s="607" t="s">
        <v>303</v>
      </c>
      <c r="B44" s="606"/>
      <c r="C44" s="188"/>
      <c r="D44" s="189"/>
      <c r="E44" s="192"/>
      <c r="F44" s="189"/>
      <c r="G44" s="191">
        <f t="shared" ref="G44:G52" si="3">+E44*F44</f>
        <v>0</v>
      </c>
      <c r="H44" s="191">
        <f t="shared" ref="H44:H52" si="4">+G44*0.004</f>
        <v>0</v>
      </c>
      <c r="I44" s="191">
        <f t="shared" ref="I44:I52" si="5">+H44+G44</f>
        <v>0</v>
      </c>
    </row>
    <row r="45" spans="1:25" ht="12.75" customHeight="1" outlineLevel="1">
      <c r="A45" s="607"/>
      <c r="B45" s="606"/>
      <c r="C45" s="188"/>
      <c r="D45" s="189"/>
      <c r="E45" s="192"/>
      <c r="F45" s="189"/>
      <c r="G45" s="191">
        <f t="shared" si="3"/>
        <v>0</v>
      </c>
      <c r="H45" s="191">
        <f t="shared" si="4"/>
        <v>0</v>
      </c>
      <c r="I45" s="191">
        <f t="shared" si="5"/>
        <v>0</v>
      </c>
    </row>
    <row r="46" spans="1:25" ht="12.75" customHeight="1" outlineLevel="1">
      <c r="A46" s="607"/>
      <c r="B46" s="606"/>
      <c r="C46" s="188"/>
      <c r="D46" s="189"/>
      <c r="E46" s="192"/>
      <c r="F46" s="189"/>
      <c r="G46" s="191">
        <f t="shared" si="3"/>
        <v>0</v>
      </c>
      <c r="H46" s="191">
        <f t="shared" si="4"/>
        <v>0</v>
      </c>
      <c r="I46" s="191">
        <f t="shared" si="5"/>
        <v>0</v>
      </c>
    </row>
    <row r="47" spans="1:25" ht="12.75" customHeight="1" outlineLevel="1">
      <c r="A47" s="607"/>
      <c r="B47" s="606"/>
      <c r="C47" s="188"/>
      <c r="D47" s="189"/>
      <c r="E47" s="192"/>
      <c r="F47" s="189"/>
      <c r="G47" s="191">
        <f t="shared" si="3"/>
        <v>0</v>
      </c>
      <c r="H47" s="191">
        <f t="shared" si="4"/>
        <v>0</v>
      </c>
      <c r="I47" s="191">
        <f t="shared" si="5"/>
        <v>0</v>
      </c>
    </row>
    <row r="48" spans="1:25" ht="12.75" customHeight="1" outlineLevel="1">
      <c r="A48" s="606" t="s">
        <v>310</v>
      </c>
      <c r="B48" s="606"/>
      <c r="C48" s="188"/>
      <c r="D48" s="189"/>
      <c r="E48" s="192">
        <f>I36*5%</f>
        <v>0</v>
      </c>
      <c r="F48" s="189">
        <v>1</v>
      </c>
      <c r="G48" s="191">
        <f t="shared" si="3"/>
        <v>0</v>
      </c>
      <c r="H48" s="191">
        <f t="shared" si="4"/>
        <v>0</v>
      </c>
      <c r="I48" s="191">
        <f t="shared" si="5"/>
        <v>0</v>
      </c>
    </row>
    <row r="49" spans="1:25" ht="12.75" customHeight="1" outlineLevel="1">
      <c r="A49" s="606"/>
      <c r="B49" s="606"/>
      <c r="C49" s="188"/>
      <c r="D49" s="189"/>
      <c r="E49" s="192"/>
      <c r="F49" s="189"/>
      <c r="G49" s="191">
        <f t="shared" si="3"/>
        <v>0</v>
      </c>
      <c r="H49" s="191">
        <f t="shared" si="4"/>
        <v>0</v>
      </c>
      <c r="I49" s="191">
        <f t="shared" si="5"/>
        <v>0</v>
      </c>
    </row>
    <row r="50" spans="1:25" ht="12.75" customHeight="1" outlineLevel="1">
      <c r="A50" s="602"/>
      <c r="B50" s="603"/>
      <c r="C50" s="188"/>
      <c r="D50" s="224"/>
      <c r="E50" s="192"/>
      <c r="F50" s="189"/>
      <c r="G50" s="191">
        <f t="shared" si="3"/>
        <v>0</v>
      </c>
      <c r="H50" s="191">
        <f t="shared" si="4"/>
        <v>0</v>
      </c>
      <c r="I50" s="191">
        <f t="shared" si="5"/>
        <v>0</v>
      </c>
      <c r="W50" s="225"/>
    </row>
    <row r="51" spans="1:25" ht="12.75" customHeight="1" outlineLevel="1">
      <c r="A51" s="604"/>
      <c r="B51" s="605"/>
      <c r="C51" s="188"/>
      <c r="D51" s="189"/>
      <c r="E51" s="192"/>
      <c r="F51" s="189"/>
      <c r="G51" s="191"/>
      <c r="H51" s="191"/>
      <c r="I51" s="191"/>
    </row>
    <row r="52" spans="1:25" ht="12.75" customHeight="1" outlineLevel="1">
      <c r="A52" s="606"/>
      <c r="B52" s="606"/>
      <c r="C52" s="188"/>
      <c r="D52" s="189"/>
      <c r="E52" s="192"/>
      <c r="F52" s="189"/>
      <c r="G52" s="191">
        <f t="shared" si="3"/>
        <v>0</v>
      </c>
      <c r="H52" s="191">
        <f t="shared" si="4"/>
        <v>0</v>
      </c>
      <c r="I52" s="191">
        <f t="shared" si="5"/>
        <v>0</v>
      </c>
    </row>
    <row r="53" spans="1:25" ht="12.75" customHeight="1" outlineLevel="1">
      <c r="A53" s="96"/>
      <c r="B53" s="97"/>
      <c r="C53" s="494" t="s">
        <v>236</v>
      </c>
      <c r="D53" s="494"/>
      <c r="E53" s="494" t="s">
        <v>99</v>
      </c>
      <c r="F53" s="494"/>
      <c r="G53" s="494"/>
      <c r="H53" s="494"/>
      <c r="I53" s="98">
        <f>SUM(G44:G52)</f>
        <v>0</v>
      </c>
    </row>
    <row r="54" spans="1:25" ht="12.75" customHeight="1" outlineLevel="1">
      <c r="A54" s="99"/>
      <c r="B54" s="100"/>
      <c r="C54" s="495" t="s">
        <v>237</v>
      </c>
      <c r="D54" s="495"/>
      <c r="E54" s="495"/>
      <c r="F54" s="495"/>
      <c r="G54" s="495"/>
      <c r="H54" s="495"/>
      <c r="I54" s="101">
        <f>SUM(H44:H52)</f>
        <v>0</v>
      </c>
    </row>
    <row r="55" spans="1:25" ht="12.75" customHeight="1" outlineLevel="1">
      <c r="A55" s="80"/>
      <c r="B55" s="80"/>
      <c r="C55" s="102"/>
      <c r="D55" s="102"/>
      <c r="E55" s="102"/>
      <c r="F55" s="102"/>
      <c r="G55" s="102"/>
      <c r="H55" s="102" t="s">
        <v>238</v>
      </c>
      <c r="I55" s="103">
        <f>+I53+I54</f>
        <v>0</v>
      </c>
    </row>
    <row r="56" spans="1:25" ht="12.75" customHeight="1" outlineLevel="1">
      <c r="A56" s="80"/>
      <c r="B56" s="80"/>
      <c r="C56" s="102"/>
      <c r="D56" s="257"/>
      <c r="E56" s="258"/>
      <c r="F56" s="256"/>
      <c r="G56" s="102"/>
      <c r="H56" s="102"/>
      <c r="I56" s="103"/>
    </row>
    <row r="57" spans="1:25" ht="12.75" customHeight="1" outlineLevel="1">
      <c r="A57" s="80"/>
      <c r="B57" s="80"/>
      <c r="C57" s="102"/>
      <c r="D57" s="257"/>
      <c r="E57" s="256"/>
      <c r="F57" s="102"/>
      <c r="G57" s="102"/>
      <c r="H57" s="102"/>
      <c r="I57" s="103"/>
      <c r="S57" s="255"/>
    </row>
    <row r="58" spans="1:25" ht="12.75" customHeight="1" outlineLevel="1">
      <c r="A58" s="496" t="s">
        <v>239</v>
      </c>
      <c r="B58" s="496"/>
      <c r="C58" s="496"/>
      <c r="D58" s="496"/>
      <c r="E58" s="496"/>
      <c r="F58" s="496"/>
      <c r="G58" s="496"/>
      <c r="H58" s="496"/>
      <c r="I58" s="496"/>
    </row>
    <row r="59" spans="1:25" ht="13.5" customHeight="1" outlineLevel="1" thickBot="1">
      <c r="A59" s="193"/>
      <c r="B59" s="193"/>
      <c r="C59" s="193"/>
      <c r="D59" s="193"/>
      <c r="E59" s="193"/>
      <c r="F59" s="193"/>
      <c r="G59" s="193"/>
      <c r="H59" s="193"/>
      <c r="I59" s="193"/>
    </row>
    <row r="60" spans="1:25" s="74" customFormat="1" ht="24.75" customHeight="1" outlineLevel="1">
      <c r="A60" s="585" t="s">
        <v>240</v>
      </c>
      <c r="B60" s="586"/>
      <c r="C60" s="587"/>
      <c r="D60" s="588" t="s">
        <v>25</v>
      </c>
      <c r="E60" s="590" t="s">
        <v>24</v>
      </c>
      <c r="F60" s="592" t="s">
        <v>23</v>
      </c>
      <c r="G60" s="594" t="s">
        <v>22</v>
      </c>
      <c r="H60" s="596" t="s">
        <v>197</v>
      </c>
      <c r="I60" s="598" t="s">
        <v>20</v>
      </c>
      <c r="T60" s="149"/>
      <c r="U60" s="48"/>
      <c r="V60" s="48"/>
      <c r="W60" s="48"/>
      <c r="X60" s="239"/>
      <c r="Y60" s="48"/>
    </row>
    <row r="61" spans="1:25" ht="12.75" customHeight="1" outlineLevel="1">
      <c r="A61" s="600" t="s">
        <v>89</v>
      </c>
      <c r="B61" s="601"/>
      <c r="C61" s="187" t="s">
        <v>88</v>
      </c>
      <c r="D61" s="589"/>
      <c r="E61" s="591"/>
      <c r="F61" s="593"/>
      <c r="G61" s="595"/>
      <c r="H61" s="597"/>
      <c r="I61" s="599"/>
    </row>
    <row r="62" spans="1:25" ht="12.75" customHeight="1" outlineLevel="1">
      <c r="A62" s="607"/>
      <c r="B62" s="606"/>
      <c r="C62" s="188"/>
      <c r="D62" s="189"/>
      <c r="E62" s="190"/>
      <c r="F62" s="189"/>
      <c r="G62" s="191">
        <f t="shared" ref="G62:G66" si="6">+E62*F62</f>
        <v>0</v>
      </c>
      <c r="H62" s="191">
        <f t="shared" ref="H62:H66" si="7">+G62*0.004</f>
        <v>0</v>
      </c>
      <c r="I62" s="191">
        <f t="shared" ref="I62:I66" si="8">+H62+G62</f>
        <v>0</v>
      </c>
    </row>
    <row r="63" spans="1:25" ht="12.75" customHeight="1" outlineLevel="1">
      <c r="A63" s="607"/>
      <c r="B63" s="606"/>
      <c r="C63" s="188"/>
      <c r="D63" s="189"/>
      <c r="E63" s="190"/>
      <c r="F63" s="189"/>
      <c r="G63" s="191">
        <f t="shared" si="6"/>
        <v>0</v>
      </c>
      <c r="H63" s="191">
        <f t="shared" si="7"/>
        <v>0</v>
      </c>
      <c r="I63" s="191">
        <f t="shared" si="8"/>
        <v>0</v>
      </c>
    </row>
    <row r="64" spans="1:25" ht="12.75" customHeight="1" outlineLevel="1">
      <c r="A64" s="607"/>
      <c r="B64" s="606"/>
      <c r="C64" s="188"/>
      <c r="D64" s="189"/>
      <c r="E64" s="190"/>
      <c r="F64" s="189"/>
      <c r="G64" s="191">
        <f t="shared" si="6"/>
        <v>0</v>
      </c>
      <c r="H64" s="191">
        <f t="shared" si="7"/>
        <v>0</v>
      </c>
      <c r="I64" s="191">
        <f t="shared" si="8"/>
        <v>0</v>
      </c>
    </row>
    <row r="65" spans="1:19" ht="12.75" customHeight="1" outlineLevel="1">
      <c r="A65" s="607"/>
      <c r="B65" s="606"/>
      <c r="C65" s="188"/>
      <c r="D65" s="189"/>
      <c r="E65" s="190"/>
      <c r="F65" s="189"/>
      <c r="G65" s="191">
        <f t="shared" si="6"/>
        <v>0</v>
      </c>
      <c r="H65" s="191">
        <f t="shared" si="7"/>
        <v>0</v>
      </c>
      <c r="I65" s="191">
        <f t="shared" si="8"/>
        <v>0</v>
      </c>
    </row>
    <row r="66" spans="1:19" ht="12.75" customHeight="1" outlineLevel="1">
      <c r="A66" s="607"/>
      <c r="B66" s="606"/>
      <c r="C66" s="188"/>
      <c r="D66" s="189"/>
      <c r="E66" s="190"/>
      <c r="F66" s="189"/>
      <c r="G66" s="191">
        <f t="shared" si="6"/>
        <v>0</v>
      </c>
      <c r="H66" s="191">
        <f t="shared" si="7"/>
        <v>0</v>
      </c>
      <c r="I66" s="191">
        <f t="shared" si="8"/>
        <v>0</v>
      </c>
    </row>
    <row r="67" spans="1:19" ht="13.5" customHeight="1" outlineLevel="1">
      <c r="A67" s="96"/>
      <c r="B67" s="97"/>
      <c r="C67" s="494" t="s">
        <v>241</v>
      </c>
      <c r="D67" s="494"/>
      <c r="E67" s="494"/>
      <c r="F67" s="494"/>
      <c r="G67" s="494"/>
      <c r="H67" s="494"/>
      <c r="I67" s="98">
        <f>SUM(G62:G66)</f>
        <v>0</v>
      </c>
      <c r="S67" s="106"/>
    </row>
    <row r="68" spans="1:19" ht="12.75" customHeight="1" outlineLevel="1">
      <c r="A68" s="99"/>
      <c r="B68" s="100"/>
      <c r="C68" s="495" t="s">
        <v>242</v>
      </c>
      <c r="D68" s="495"/>
      <c r="E68" s="495"/>
      <c r="F68" s="495"/>
      <c r="G68" s="495"/>
      <c r="H68" s="495"/>
      <c r="I68" s="101">
        <f>SUM(H62:H66)</f>
        <v>0</v>
      </c>
    </row>
    <row r="69" spans="1:19" ht="15.75" customHeight="1" outlineLevel="1">
      <c r="E69" s="105"/>
      <c r="F69" s="105"/>
      <c r="G69" s="105"/>
      <c r="H69" s="132" t="s">
        <v>243</v>
      </c>
      <c r="I69" s="106">
        <f>+I67+I68</f>
        <v>0</v>
      </c>
    </row>
    <row r="70" spans="1:19" ht="15.75" customHeight="1" outlineLevel="1">
      <c r="E70" s="105"/>
      <c r="F70" s="105"/>
      <c r="G70" s="105"/>
      <c r="H70" s="194"/>
      <c r="I70" s="106"/>
    </row>
    <row r="71" spans="1:19" ht="15.75" customHeight="1" outlineLevel="1">
      <c r="A71" s="496" t="s">
        <v>285</v>
      </c>
      <c r="B71" s="496"/>
      <c r="C71" s="496"/>
      <c r="D71" s="496"/>
      <c r="E71" s="496"/>
      <c r="F71" s="496"/>
      <c r="G71" s="496"/>
      <c r="H71" s="496"/>
      <c r="I71" s="496"/>
    </row>
    <row r="72" spans="1:19" ht="15.75" customHeight="1" outlineLevel="1" thickBot="1">
      <c r="E72" s="105"/>
      <c r="F72" s="105"/>
      <c r="G72" s="105"/>
      <c r="H72" s="194"/>
      <c r="I72" s="106"/>
    </row>
    <row r="73" spans="1:19" ht="15.75" customHeight="1" outlineLevel="1">
      <c r="A73" s="585" t="s">
        <v>284</v>
      </c>
      <c r="B73" s="586"/>
      <c r="C73" s="587"/>
      <c r="D73" s="588" t="s">
        <v>25</v>
      </c>
      <c r="E73" s="590" t="s">
        <v>24</v>
      </c>
      <c r="F73" s="592" t="s">
        <v>23</v>
      </c>
      <c r="G73" s="594" t="s">
        <v>22</v>
      </c>
      <c r="H73" s="596" t="s">
        <v>197</v>
      </c>
      <c r="I73" s="598" t="s">
        <v>20</v>
      </c>
    </row>
    <row r="74" spans="1:19" ht="15.75" customHeight="1" outlineLevel="1">
      <c r="A74" s="600" t="s">
        <v>89</v>
      </c>
      <c r="B74" s="601"/>
      <c r="C74" s="187" t="s">
        <v>88</v>
      </c>
      <c r="D74" s="589"/>
      <c r="E74" s="591"/>
      <c r="F74" s="593"/>
      <c r="G74" s="595"/>
      <c r="H74" s="597"/>
      <c r="I74" s="599"/>
    </row>
    <row r="75" spans="1:19" ht="15.75" customHeight="1" outlineLevel="1">
      <c r="A75" s="607" t="s">
        <v>296</v>
      </c>
      <c r="B75" s="606"/>
      <c r="C75" s="188"/>
      <c r="D75" s="189"/>
      <c r="E75" s="190"/>
      <c r="F75" s="189"/>
      <c r="G75" s="191">
        <f t="shared" ref="G75:G79" si="9">+E75*F75</f>
        <v>0</v>
      </c>
      <c r="H75" s="191">
        <f t="shared" ref="H75:H79" si="10">+G75*0.004</f>
        <v>0</v>
      </c>
      <c r="I75" s="191">
        <f t="shared" ref="I75:I79" si="11">+H75+G75</f>
        <v>0</v>
      </c>
    </row>
    <row r="76" spans="1:19" ht="15.75" customHeight="1" outlineLevel="1">
      <c r="A76" s="607" t="s">
        <v>295</v>
      </c>
      <c r="B76" s="606"/>
      <c r="C76" s="188"/>
      <c r="D76" s="189"/>
      <c r="E76" s="190"/>
      <c r="F76" s="189"/>
      <c r="G76" s="191">
        <f t="shared" si="9"/>
        <v>0</v>
      </c>
      <c r="H76" s="191">
        <f t="shared" si="10"/>
        <v>0</v>
      </c>
      <c r="I76" s="191">
        <f t="shared" si="11"/>
        <v>0</v>
      </c>
    </row>
    <row r="77" spans="1:19" ht="15.75" customHeight="1" outlineLevel="1">
      <c r="A77" s="607"/>
      <c r="B77" s="606"/>
      <c r="C77" s="188"/>
      <c r="D77" s="189"/>
      <c r="E77" s="190"/>
      <c r="F77" s="189"/>
      <c r="G77" s="191">
        <f t="shared" si="9"/>
        <v>0</v>
      </c>
      <c r="H77" s="191">
        <f t="shared" si="10"/>
        <v>0</v>
      </c>
      <c r="I77" s="191">
        <f t="shared" si="11"/>
        <v>0</v>
      </c>
    </row>
    <row r="78" spans="1:19" ht="15.75" customHeight="1" outlineLevel="1">
      <c r="A78" s="607"/>
      <c r="B78" s="606"/>
      <c r="C78" s="188"/>
      <c r="D78" s="189"/>
      <c r="E78" s="190"/>
      <c r="F78" s="189"/>
      <c r="G78" s="191">
        <f t="shared" si="9"/>
        <v>0</v>
      </c>
      <c r="H78" s="191">
        <f t="shared" si="10"/>
        <v>0</v>
      </c>
      <c r="I78" s="191">
        <f t="shared" si="11"/>
        <v>0</v>
      </c>
    </row>
    <row r="79" spans="1:19" ht="15.75" customHeight="1" outlineLevel="1">
      <c r="A79" s="607"/>
      <c r="B79" s="606"/>
      <c r="C79" s="188"/>
      <c r="D79" s="189"/>
      <c r="E79" s="190"/>
      <c r="F79" s="189"/>
      <c r="G79" s="191">
        <f t="shared" si="9"/>
        <v>0</v>
      </c>
      <c r="H79" s="191">
        <f t="shared" si="10"/>
        <v>0</v>
      </c>
      <c r="I79" s="191">
        <f t="shared" si="11"/>
        <v>0</v>
      </c>
    </row>
    <row r="80" spans="1:19" ht="15.75" customHeight="1" outlineLevel="1">
      <c r="A80" s="96"/>
      <c r="B80" s="97"/>
      <c r="C80" s="494" t="s">
        <v>241</v>
      </c>
      <c r="D80" s="494"/>
      <c r="E80" s="494"/>
      <c r="F80" s="494"/>
      <c r="G80" s="494"/>
      <c r="H80" s="494"/>
      <c r="I80" s="98">
        <f>SUM(G75:G79)</f>
        <v>0</v>
      </c>
    </row>
    <row r="81" spans="1:25" ht="15.75" customHeight="1" outlineLevel="1">
      <c r="A81" s="99"/>
      <c r="B81" s="100"/>
      <c r="C81" s="495" t="s">
        <v>242</v>
      </c>
      <c r="D81" s="495"/>
      <c r="E81" s="495"/>
      <c r="F81" s="495"/>
      <c r="G81" s="495"/>
      <c r="H81" s="495"/>
      <c r="I81" s="101">
        <f>SUM(H75:H79)</f>
        <v>0</v>
      </c>
    </row>
    <row r="82" spans="1:25" ht="15.75" customHeight="1" outlineLevel="1">
      <c r="E82" s="105"/>
      <c r="F82" s="105"/>
      <c r="G82" s="105"/>
      <c r="H82" s="132" t="s">
        <v>243</v>
      </c>
      <c r="I82" s="106">
        <f>+I80+I81</f>
        <v>0</v>
      </c>
    </row>
    <row r="83" spans="1:25" ht="15.75" customHeight="1" outlineLevel="1">
      <c r="E83" s="105"/>
      <c r="F83" s="105"/>
      <c r="G83" s="105"/>
      <c r="H83" s="194"/>
      <c r="I83" s="106"/>
    </row>
    <row r="84" spans="1:25" s="196" customFormat="1" ht="22.5" customHeight="1">
      <c r="A84" s="608" t="s">
        <v>244</v>
      </c>
      <c r="B84" s="609"/>
      <c r="C84" s="609"/>
      <c r="D84" s="609"/>
      <c r="E84" s="609"/>
      <c r="F84" s="609"/>
      <c r="G84" s="609"/>
      <c r="H84" s="609"/>
      <c r="I84" s="195">
        <f>+I55+I69+I82</f>
        <v>0</v>
      </c>
      <c r="T84" s="197"/>
      <c r="X84" s="242"/>
    </row>
    <row r="85" spans="1:25" ht="12.75" customHeight="1">
      <c r="A85" s="610"/>
      <c r="B85" s="610"/>
      <c r="C85" s="610"/>
      <c r="D85" s="610"/>
      <c r="E85" s="610"/>
      <c r="F85" s="610"/>
      <c r="G85" s="610"/>
      <c r="H85" s="610"/>
      <c r="I85" s="610"/>
    </row>
    <row r="87" spans="1:25">
      <c r="A87" s="539" t="s">
        <v>74</v>
      </c>
      <c r="B87" s="540"/>
      <c r="C87" s="540"/>
      <c r="D87" s="540"/>
      <c r="E87" s="540"/>
      <c r="F87" s="540"/>
      <c r="G87" s="540"/>
      <c r="H87" s="540"/>
      <c r="I87" s="541"/>
      <c r="T87" s="151"/>
      <c r="U87" s="74"/>
      <c r="V87" s="74"/>
      <c r="W87" s="74"/>
      <c r="X87" s="241"/>
      <c r="Y87" s="74"/>
    </row>
    <row r="88" spans="1:25" ht="13.5" customHeight="1" outlineLevel="1" thickBot="1">
      <c r="A88" s="515" t="s">
        <v>73</v>
      </c>
      <c r="B88" s="516"/>
      <c r="C88" s="516"/>
      <c r="D88" s="516"/>
      <c r="E88" s="516"/>
      <c r="F88" s="516"/>
      <c r="G88" s="516"/>
      <c r="H88" s="516"/>
      <c r="I88" s="516"/>
      <c r="K88" s="48" t="s">
        <v>87</v>
      </c>
    </row>
    <row r="89" spans="1:25" ht="12.75" customHeight="1" outlineLevel="1">
      <c r="A89" s="484" t="s">
        <v>245</v>
      </c>
      <c r="B89" s="507"/>
      <c r="C89" s="508"/>
      <c r="D89" s="117" t="s">
        <v>25</v>
      </c>
      <c r="E89" s="118" t="s">
        <v>24</v>
      </c>
      <c r="F89" s="119" t="s">
        <v>23</v>
      </c>
      <c r="G89" s="120" t="s">
        <v>22</v>
      </c>
      <c r="H89" s="120" t="s">
        <v>21</v>
      </c>
      <c r="I89" s="121" t="s">
        <v>20</v>
      </c>
      <c r="K89" s="48" t="s">
        <v>86</v>
      </c>
      <c r="S89" s="112"/>
    </row>
    <row r="90" spans="1:25" ht="12.75" customHeight="1" outlineLevel="1">
      <c r="A90" s="606" t="s">
        <v>70</v>
      </c>
      <c r="B90" s="606"/>
      <c r="C90" s="606"/>
      <c r="D90" s="188"/>
      <c r="E90" s="192"/>
      <c r="F90" s="188"/>
      <c r="G90" s="191">
        <f t="shared" ref="G90:G96" si="12">+E90*F90</f>
        <v>0</v>
      </c>
      <c r="H90" s="191">
        <f t="shared" ref="H90:H96" si="13">+G90*0.004</f>
        <v>0</v>
      </c>
      <c r="I90" s="191">
        <f t="shared" ref="I90:I96" si="14">+H90+G90</f>
        <v>0</v>
      </c>
      <c r="S90" s="112"/>
    </row>
    <row r="91" spans="1:25" ht="12.75" customHeight="1" outlineLevel="1">
      <c r="A91" s="606" t="s">
        <v>69</v>
      </c>
      <c r="B91" s="606"/>
      <c r="C91" s="606"/>
      <c r="D91" s="188"/>
      <c r="E91" s="192"/>
      <c r="F91" s="188"/>
      <c r="G91" s="191">
        <f t="shared" si="12"/>
        <v>0</v>
      </c>
      <c r="H91" s="191">
        <f t="shared" si="13"/>
        <v>0</v>
      </c>
      <c r="I91" s="191">
        <f t="shared" si="14"/>
        <v>0</v>
      </c>
      <c r="S91" s="112"/>
    </row>
    <row r="92" spans="1:25" ht="12.75" customHeight="1" outlineLevel="1">
      <c r="A92" s="612" t="s">
        <v>212</v>
      </c>
      <c r="B92" s="612"/>
      <c r="C92" s="613"/>
      <c r="D92" s="198"/>
      <c r="E92" s="192"/>
      <c r="F92" s="188"/>
      <c r="G92" s="191">
        <f t="shared" si="12"/>
        <v>0</v>
      </c>
      <c r="H92" s="191">
        <f t="shared" si="13"/>
        <v>0</v>
      </c>
      <c r="I92" s="191">
        <f t="shared" si="14"/>
        <v>0</v>
      </c>
    </row>
    <row r="93" spans="1:25" ht="12.75" customHeight="1" outlineLevel="1">
      <c r="A93" s="606" t="s">
        <v>213</v>
      </c>
      <c r="B93" s="606"/>
      <c r="C93" s="606"/>
      <c r="D93" s="198"/>
      <c r="E93" s="192"/>
      <c r="F93" s="188"/>
      <c r="G93" s="191">
        <f t="shared" si="12"/>
        <v>0</v>
      </c>
      <c r="H93" s="191">
        <f t="shared" si="13"/>
        <v>0</v>
      </c>
      <c r="I93" s="191">
        <f t="shared" si="14"/>
        <v>0</v>
      </c>
      <c r="S93" s="112"/>
    </row>
    <row r="94" spans="1:25" ht="12.75" customHeight="1" outlineLevel="1">
      <c r="A94" s="606" t="s">
        <v>214</v>
      </c>
      <c r="B94" s="606"/>
      <c r="C94" s="606"/>
      <c r="D94" s="198"/>
      <c r="E94" s="192"/>
      <c r="F94" s="188"/>
      <c r="G94" s="191">
        <f t="shared" si="12"/>
        <v>0</v>
      </c>
      <c r="H94" s="191">
        <f t="shared" si="13"/>
        <v>0</v>
      </c>
      <c r="I94" s="191">
        <f t="shared" si="14"/>
        <v>0</v>
      </c>
    </row>
    <row r="95" spans="1:25" ht="12.75" customHeight="1" outlineLevel="1">
      <c r="A95" s="606" t="s">
        <v>68</v>
      </c>
      <c r="B95" s="606"/>
      <c r="C95" s="606"/>
      <c r="D95" s="188"/>
      <c r="E95" s="192"/>
      <c r="F95" s="188"/>
      <c r="G95" s="191">
        <f t="shared" si="12"/>
        <v>0</v>
      </c>
      <c r="H95" s="191">
        <f t="shared" si="13"/>
        <v>0</v>
      </c>
      <c r="I95" s="191">
        <f t="shared" si="14"/>
        <v>0</v>
      </c>
    </row>
    <row r="96" spans="1:25" ht="12.75" customHeight="1" outlineLevel="1">
      <c r="A96" s="611" t="s">
        <v>46</v>
      </c>
      <c r="B96" s="611"/>
      <c r="C96" s="611"/>
      <c r="D96" s="199"/>
      <c r="E96" s="200"/>
      <c r="F96" s="199"/>
      <c r="G96" s="201">
        <f t="shared" si="12"/>
        <v>0</v>
      </c>
      <c r="H96" s="201">
        <f t="shared" si="13"/>
        <v>0</v>
      </c>
      <c r="I96" s="201">
        <f t="shared" si="14"/>
        <v>0</v>
      </c>
    </row>
    <row r="97" spans="1:25" s="74" customFormat="1" ht="17.25" customHeight="1" outlineLevel="1">
      <c r="A97" s="521"/>
      <c r="B97" s="522"/>
      <c r="C97" s="522"/>
      <c r="D97" s="522"/>
      <c r="E97" s="522"/>
      <c r="F97" s="126"/>
      <c r="G97" s="523" t="s">
        <v>67</v>
      </c>
      <c r="H97" s="523"/>
      <c r="I97" s="127">
        <f>SUM(G90:G96)</f>
        <v>0</v>
      </c>
      <c r="T97" s="149"/>
      <c r="U97" s="48"/>
      <c r="V97" s="48"/>
      <c r="W97" s="48"/>
      <c r="X97" s="239"/>
      <c r="Y97" s="48"/>
    </row>
    <row r="98" spans="1:25" ht="18" customHeight="1" outlineLevel="1">
      <c r="A98" s="128"/>
      <c r="B98" s="128"/>
      <c r="C98" s="523" t="s">
        <v>66</v>
      </c>
      <c r="D98" s="523"/>
      <c r="E98" s="523"/>
      <c r="F98" s="523"/>
      <c r="G98" s="523"/>
      <c r="H98" s="523"/>
      <c r="I98" s="127">
        <f>SUM(H90:H96)</f>
        <v>0</v>
      </c>
    </row>
    <row r="99" spans="1:25" ht="12.75" customHeight="1" outlineLevel="1">
      <c r="A99" s="129"/>
      <c r="B99" s="129"/>
      <c r="C99" s="129"/>
      <c r="D99" s="129"/>
      <c r="E99" s="129"/>
      <c r="F99" s="80"/>
      <c r="G99" s="102"/>
      <c r="H99" s="102" t="s">
        <v>246</v>
      </c>
      <c r="I99" s="103">
        <f>I97+I98</f>
        <v>0</v>
      </c>
    </row>
    <row r="100" spans="1:25" ht="13.5" customHeight="1" outlineLevel="1" thickBot="1">
      <c r="A100" s="524" t="s">
        <v>65</v>
      </c>
      <c r="B100" s="525"/>
      <c r="C100" s="525"/>
      <c r="D100" s="525"/>
      <c r="E100" s="525"/>
      <c r="F100" s="525"/>
      <c r="G100" s="525"/>
      <c r="H100" s="525"/>
      <c r="I100" s="525"/>
    </row>
    <row r="101" spans="1:25" ht="12.75" customHeight="1" outlineLevel="1">
      <c r="A101" s="484" t="s">
        <v>64</v>
      </c>
      <c r="B101" s="507"/>
      <c r="C101" s="508"/>
      <c r="D101" s="117" t="s">
        <v>25</v>
      </c>
      <c r="E101" s="118" t="s">
        <v>24</v>
      </c>
      <c r="F101" s="119" t="s">
        <v>23</v>
      </c>
      <c r="G101" s="120" t="s">
        <v>22</v>
      </c>
      <c r="H101" s="120" t="s">
        <v>21</v>
      </c>
      <c r="I101" s="121" t="s">
        <v>20</v>
      </c>
    </row>
    <row r="102" spans="1:25" ht="12.75" customHeight="1" outlineLevel="1">
      <c r="A102" s="606" t="s">
        <v>63</v>
      </c>
      <c r="B102" s="606"/>
      <c r="C102" s="606"/>
      <c r="D102" s="188"/>
      <c r="E102" s="192"/>
      <c r="F102" s="188"/>
      <c r="G102" s="95">
        <f t="shared" ref="G102:G110" si="15">+E102*F102</f>
        <v>0</v>
      </c>
      <c r="H102" s="95">
        <f t="shared" ref="H102:H110" si="16">+G102*0.004</f>
        <v>0</v>
      </c>
      <c r="I102" s="95">
        <f t="shared" ref="I102:I110" si="17">+H102+G102</f>
        <v>0</v>
      </c>
    </row>
    <row r="103" spans="1:25" ht="12.75" customHeight="1" outlineLevel="1">
      <c r="A103" s="606" t="s">
        <v>282</v>
      </c>
      <c r="B103" s="606"/>
      <c r="C103" s="606"/>
      <c r="D103" s="188"/>
      <c r="E103" s="192"/>
      <c r="F103" s="188"/>
      <c r="G103" s="95">
        <f t="shared" si="15"/>
        <v>0</v>
      </c>
      <c r="H103" s="95">
        <f t="shared" si="16"/>
        <v>0</v>
      </c>
      <c r="I103" s="95">
        <f t="shared" si="17"/>
        <v>0</v>
      </c>
    </row>
    <row r="104" spans="1:25" s="80" customFormat="1" ht="13.5" customHeight="1" outlineLevel="1">
      <c r="A104" s="606" t="s">
        <v>268</v>
      </c>
      <c r="B104" s="606"/>
      <c r="C104" s="606"/>
      <c r="D104" s="188"/>
      <c r="E104" s="192"/>
      <c r="F104" s="188"/>
      <c r="G104" s="95">
        <f t="shared" si="15"/>
        <v>0</v>
      </c>
      <c r="H104" s="95">
        <f t="shared" si="16"/>
        <v>0</v>
      </c>
      <c r="I104" s="95">
        <f t="shared" si="17"/>
        <v>0</v>
      </c>
      <c r="J104" s="56"/>
      <c r="K104" s="56"/>
      <c r="L104" s="56"/>
      <c r="M104" s="56"/>
      <c r="N104" s="56"/>
      <c r="O104" s="56"/>
      <c r="P104" s="56"/>
      <c r="Q104" s="56"/>
      <c r="R104" s="48"/>
      <c r="T104" s="232"/>
      <c r="X104" s="243"/>
    </row>
    <row r="105" spans="1:25" ht="12.75" customHeight="1" outlineLevel="1">
      <c r="A105" s="606" t="s">
        <v>60</v>
      </c>
      <c r="B105" s="606"/>
      <c r="C105" s="606"/>
      <c r="D105" s="188"/>
      <c r="E105" s="192"/>
      <c r="F105" s="188"/>
      <c r="G105" s="95">
        <f t="shared" si="15"/>
        <v>0</v>
      </c>
      <c r="H105" s="95">
        <f t="shared" si="16"/>
        <v>0</v>
      </c>
      <c r="I105" s="95">
        <f t="shared" si="17"/>
        <v>0</v>
      </c>
    </row>
    <row r="106" spans="1:25" ht="12.75" customHeight="1" outlineLevel="1">
      <c r="A106" s="606" t="s">
        <v>59</v>
      </c>
      <c r="B106" s="606"/>
      <c r="C106" s="606"/>
      <c r="D106" s="188"/>
      <c r="E106" s="192"/>
      <c r="F106" s="188"/>
      <c r="G106" s="95">
        <f t="shared" si="15"/>
        <v>0</v>
      </c>
      <c r="H106" s="95">
        <f t="shared" si="16"/>
        <v>0</v>
      </c>
      <c r="I106" s="95">
        <f t="shared" si="17"/>
        <v>0</v>
      </c>
    </row>
    <row r="107" spans="1:25" ht="12.75" customHeight="1" outlineLevel="1">
      <c r="A107" s="606" t="s">
        <v>58</v>
      </c>
      <c r="B107" s="606"/>
      <c r="C107" s="606"/>
      <c r="D107" s="188"/>
      <c r="E107" s="192"/>
      <c r="F107" s="188"/>
      <c r="G107" s="95">
        <f t="shared" si="15"/>
        <v>0</v>
      </c>
      <c r="H107" s="95">
        <f t="shared" si="16"/>
        <v>0</v>
      </c>
      <c r="I107" s="95">
        <f t="shared" si="17"/>
        <v>0</v>
      </c>
      <c r="X107" s="244"/>
    </row>
    <row r="108" spans="1:25" ht="12.75" customHeight="1" outlineLevel="1">
      <c r="A108" s="614" t="s">
        <v>283</v>
      </c>
      <c r="B108" s="615"/>
      <c r="C108" s="235"/>
      <c r="D108" s="199"/>
      <c r="E108" s="200"/>
      <c r="F108" s="199"/>
      <c r="G108" s="95">
        <f t="shared" si="15"/>
        <v>0</v>
      </c>
      <c r="H108" s="95">
        <f t="shared" si="16"/>
        <v>0</v>
      </c>
      <c r="I108" s="95">
        <f t="shared" si="17"/>
        <v>0</v>
      </c>
      <c r="X108" s="244"/>
    </row>
    <row r="109" spans="1:25" ht="12.75" customHeight="1" outlineLevel="1">
      <c r="A109" s="614" t="s">
        <v>57</v>
      </c>
      <c r="B109" s="615"/>
      <c r="C109" s="616"/>
      <c r="D109" s="199"/>
      <c r="E109" s="200"/>
      <c r="F109" s="199"/>
      <c r="G109" s="95">
        <f t="shared" si="15"/>
        <v>0</v>
      </c>
      <c r="H109" s="95">
        <f t="shared" si="16"/>
        <v>0</v>
      </c>
      <c r="I109" s="95">
        <f t="shared" si="17"/>
        <v>0</v>
      </c>
      <c r="X109" s="244"/>
    </row>
    <row r="110" spans="1:25" ht="12.75" customHeight="1" outlineLevel="1">
      <c r="A110" s="611" t="s">
        <v>56</v>
      </c>
      <c r="B110" s="611"/>
      <c r="C110" s="611"/>
      <c r="D110" s="199"/>
      <c r="E110" s="200"/>
      <c r="F110" s="199"/>
      <c r="G110" s="125">
        <f t="shared" si="15"/>
        <v>0</v>
      </c>
      <c r="H110" s="125">
        <f t="shared" si="16"/>
        <v>0</v>
      </c>
      <c r="I110" s="125">
        <f t="shared" si="17"/>
        <v>0</v>
      </c>
      <c r="X110" s="244"/>
    </row>
    <row r="111" spans="1:25" ht="16.5" customHeight="1" outlineLevel="1">
      <c r="A111" s="521"/>
      <c r="B111" s="522"/>
      <c r="C111" s="522"/>
      <c r="D111" s="522"/>
      <c r="E111" s="522"/>
      <c r="F111" s="126"/>
      <c r="G111" s="523" t="s">
        <v>55</v>
      </c>
      <c r="H111" s="523"/>
      <c r="I111" s="127">
        <f>SUM(G102:G110)</f>
        <v>0</v>
      </c>
      <c r="X111" s="244"/>
    </row>
    <row r="112" spans="1:25" ht="12.75" customHeight="1" outlineLevel="1">
      <c r="A112" s="128"/>
      <c r="B112" s="128"/>
      <c r="C112" s="523" t="s">
        <v>54</v>
      </c>
      <c r="D112" s="523"/>
      <c r="E112" s="523"/>
      <c r="F112" s="523"/>
      <c r="G112" s="523"/>
      <c r="H112" s="523"/>
      <c r="I112" s="130">
        <f>SUM(H102:H110)</f>
        <v>0</v>
      </c>
      <c r="X112" s="244"/>
    </row>
    <row r="113" spans="1:24" ht="12.75" customHeight="1" outlineLevel="1">
      <c r="A113" s="202"/>
      <c r="B113" s="202"/>
      <c r="C113" s="203"/>
      <c r="D113" s="203"/>
      <c r="E113" s="203"/>
      <c r="F113" s="203"/>
      <c r="G113" s="203"/>
      <c r="H113" s="203" t="s">
        <v>238</v>
      </c>
      <c r="I113" s="204">
        <f>+I111+I112</f>
        <v>0</v>
      </c>
      <c r="X113" s="244"/>
    </row>
    <row r="114" spans="1:24" ht="13.5" customHeight="1" outlineLevel="1" thickBot="1">
      <c r="A114" s="131"/>
      <c r="B114" s="131"/>
      <c r="C114" s="131"/>
      <c r="D114" s="131"/>
      <c r="E114" s="131"/>
      <c r="G114" s="132"/>
      <c r="H114" s="132"/>
      <c r="I114" s="106"/>
      <c r="X114" s="244"/>
    </row>
    <row r="115" spans="1:24" ht="12.75" customHeight="1" outlineLevel="1">
      <c r="A115" s="484" t="s">
        <v>53</v>
      </c>
      <c r="B115" s="507"/>
      <c r="C115" s="508"/>
      <c r="D115" s="117" t="s">
        <v>25</v>
      </c>
      <c r="E115" s="118" t="s">
        <v>24</v>
      </c>
      <c r="F115" s="119" t="s">
        <v>23</v>
      </c>
      <c r="G115" s="120" t="s">
        <v>22</v>
      </c>
      <c r="H115" s="120" t="s">
        <v>21</v>
      </c>
      <c r="I115" s="121" t="s">
        <v>20</v>
      </c>
      <c r="X115" s="244"/>
    </row>
    <row r="116" spans="1:24" ht="12.75" customHeight="1" outlineLevel="1">
      <c r="A116" s="606" t="s">
        <v>52</v>
      </c>
      <c r="B116" s="606"/>
      <c r="C116" s="606"/>
      <c r="D116" s="188"/>
      <c r="E116" s="192"/>
      <c r="F116" s="188"/>
      <c r="G116" s="95">
        <f t="shared" ref="G116:G122" si="18">+E116*F116</f>
        <v>0</v>
      </c>
      <c r="H116" s="95">
        <f t="shared" ref="H116:H122" si="19">+G116*0.004</f>
        <v>0</v>
      </c>
      <c r="I116" s="95">
        <f t="shared" ref="I116:I122" si="20">+H116+G116</f>
        <v>0</v>
      </c>
      <c r="X116" s="244"/>
    </row>
    <row r="117" spans="1:24" ht="12.75" customHeight="1" outlineLevel="1">
      <c r="A117" s="606" t="s">
        <v>51</v>
      </c>
      <c r="B117" s="606" t="s">
        <v>51</v>
      </c>
      <c r="C117" s="606" t="s">
        <v>51</v>
      </c>
      <c r="D117" s="188"/>
      <c r="E117" s="192"/>
      <c r="F117" s="188"/>
      <c r="G117" s="95">
        <f t="shared" si="18"/>
        <v>0</v>
      </c>
      <c r="H117" s="95">
        <f t="shared" si="19"/>
        <v>0</v>
      </c>
      <c r="I117" s="95">
        <f t="shared" si="20"/>
        <v>0</v>
      </c>
      <c r="X117" s="244"/>
    </row>
    <row r="118" spans="1:24" ht="12.75" customHeight="1" outlineLevel="1">
      <c r="A118" s="606" t="s">
        <v>50</v>
      </c>
      <c r="B118" s="606" t="s">
        <v>50</v>
      </c>
      <c r="C118" s="606" t="s">
        <v>50</v>
      </c>
      <c r="D118" s="188"/>
      <c r="E118" s="192"/>
      <c r="F118" s="188"/>
      <c r="G118" s="95">
        <f t="shared" si="18"/>
        <v>0</v>
      </c>
      <c r="H118" s="95">
        <f t="shared" si="19"/>
        <v>0</v>
      </c>
      <c r="I118" s="95">
        <f t="shared" si="20"/>
        <v>0</v>
      </c>
      <c r="X118" s="244"/>
    </row>
    <row r="119" spans="1:24" ht="12.75" customHeight="1" outlineLevel="1">
      <c r="A119" s="606" t="s">
        <v>49</v>
      </c>
      <c r="B119" s="606" t="s">
        <v>49</v>
      </c>
      <c r="C119" s="606" t="s">
        <v>49</v>
      </c>
      <c r="D119" s="188"/>
      <c r="E119" s="192"/>
      <c r="F119" s="188"/>
      <c r="G119" s="95">
        <f t="shared" si="18"/>
        <v>0</v>
      </c>
      <c r="H119" s="95">
        <f t="shared" si="19"/>
        <v>0</v>
      </c>
      <c r="I119" s="95">
        <f t="shared" si="20"/>
        <v>0</v>
      </c>
      <c r="X119" s="244"/>
    </row>
    <row r="120" spans="1:24" ht="12.75" customHeight="1" outlineLevel="1">
      <c r="A120" s="606" t="s">
        <v>48</v>
      </c>
      <c r="B120" s="606" t="s">
        <v>48</v>
      </c>
      <c r="C120" s="606" t="s">
        <v>48</v>
      </c>
      <c r="D120" s="188"/>
      <c r="E120" s="192"/>
      <c r="F120" s="188"/>
      <c r="G120" s="95">
        <f t="shared" si="18"/>
        <v>0</v>
      </c>
      <c r="H120" s="95">
        <f t="shared" si="19"/>
        <v>0</v>
      </c>
      <c r="I120" s="95">
        <f t="shared" si="20"/>
        <v>0</v>
      </c>
      <c r="X120" s="244"/>
    </row>
    <row r="121" spans="1:24" ht="12.75" customHeight="1" outlineLevel="1">
      <c r="A121" s="606" t="s">
        <v>47</v>
      </c>
      <c r="B121" s="606" t="s">
        <v>47</v>
      </c>
      <c r="C121" s="606" t="s">
        <v>47</v>
      </c>
      <c r="D121" s="188"/>
      <c r="E121" s="192"/>
      <c r="F121" s="188"/>
      <c r="G121" s="95">
        <f t="shared" si="18"/>
        <v>0</v>
      </c>
      <c r="H121" s="95">
        <f t="shared" si="19"/>
        <v>0</v>
      </c>
      <c r="I121" s="95">
        <f t="shared" si="20"/>
        <v>0</v>
      </c>
      <c r="X121" s="244"/>
    </row>
    <row r="122" spans="1:24" ht="12.75" customHeight="1" outlineLevel="1">
      <c r="A122" s="611" t="s">
        <v>46</v>
      </c>
      <c r="B122" s="611"/>
      <c r="C122" s="611"/>
      <c r="D122" s="199"/>
      <c r="E122" s="192"/>
      <c r="F122" s="188"/>
      <c r="G122" s="125">
        <f t="shared" si="18"/>
        <v>0</v>
      </c>
      <c r="H122" s="125">
        <f t="shared" si="19"/>
        <v>0</v>
      </c>
      <c r="I122" s="125">
        <f t="shared" si="20"/>
        <v>0</v>
      </c>
      <c r="X122" s="244"/>
    </row>
    <row r="123" spans="1:24" ht="12.75" customHeight="1" outlineLevel="1">
      <c r="A123" s="521"/>
      <c r="B123" s="522"/>
      <c r="C123" s="522"/>
      <c r="D123" s="522"/>
      <c r="E123" s="522"/>
      <c r="F123" s="126"/>
      <c r="G123" s="523" t="s">
        <v>45</v>
      </c>
      <c r="H123" s="523"/>
      <c r="I123" s="127">
        <f>SUM(G116:G122)</f>
        <v>0</v>
      </c>
      <c r="X123" s="244"/>
    </row>
    <row r="124" spans="1:24" ht="14.25" customHeight="1" outlineLevel="1">
      <c r="A124" s="128"/>
      <c r="B124" s="128"/>
      <c r="C124" s="523" t="s">
        <v>44</v>
      </c>
      <c r="D124" s="523"/>
      <c r="E124" s="523"/>
      <c r="F124" s="523"/>
      <c r="G124" s="523"/>
      <c r="H124" s="523"/>
      <c r="I124" s="130">
        <f>SUM(H116:H122)</f>
        <v>0</v>
      </c>
      <c r="X124" s="244"/>
    </row>
    <row r="125" spans="1:24" ht="14.25" customHeight="1" outlineLevel="1">
      <c r="A125" s="202"/>
      <c r="B125" s="202"/>
      <c r="C125" s="203"/>
      <c r="D125" s="203"/>
      <c r="E125" s="203"/>
      <c r="F125" s="203"/>
      <c r="G125" s="203"/>
      <c r="H125" s="203" t="s">
        <v>247</v>
      </c>
      <c r="I125" s="204">
        <f>+I123+I124</f>
        <v>0</v>
      </c>
      <c r="X125" s="244"/>
    </row>
    <row r="126" spans="1:24" ht="13.5" customHeight="1" outlineLevel="1" thickBot="1">
      <c r="A126" s="131"/>
      <c r="B126" s="131"/>
      <c r="C126" s="131"/>
      <c r="D126" s="131"/>
      <c r="E126" s="131"/>
      <c r="G126" s="132"/>
      <c r="H126" s="132"/>
      <c r="I126" s="106"/>
      <c r="X126" s="244"/>
    </row>
    <row r="127" spans="1:24" ht="12.75" customHeight="1" outlineLevel="1">
      <c r="A127" s="484" t="s">
        <v>43</v>
      </c>
      <c r="B127" s="507"/>
      <c r="C127" s="508"/>
      <c r="D127" s="117" t="s">
        <v>25</v>
      </c>
      <c r="E127" s="118" t="s">
        <v>24</v>
      </c>
      <c r="F127" s="119" t="s">
        <v>23</v>
      </c>
      <c r="G127" s="120" t="s">
        <v>22</v>
      </c>
      <c r="H127" s="133" t="s">
        <v>21</v>
      </c>
      <c r="I127" s="117" t="s">
        <v>20</v>
      </c>
      <c r="X127" s="244"/>
    </row>
    <row r="128" spans="1:24" ht="12.75" customHeight="1" outlineLevel="1">
      <c r="A128" s="606"/>
      <c r="B128" s="606"/>
      <c r="C128" s="606"/>
      <c r="D128" s="188"/>
      <c r="E128" s="192"/>
      <c r="F128" s="188"/>
      <c r="G128" s="95">
        <f>+E128*F128</f>
        <v>0</v>
      </c>
      <c r="H128" s="95">
        <f>+G128*0.004</f>
        <v>0</v>
      </c>
      <c r="I128" s="95">
        <f>+H128+G128</f>
        <v>0</v>
      </c>
      <c r="X128" s="244"/>
    </row>
    <row r="129" spans="1:24" ht="12.75" customHeight="1" outlineLevel="1">
      <c r="A129" s="606"/>
      <c r="B129" s="606"/>
      <c r="C129" s="606"/>
      <c r="D129" s="188"/>
      <c r="E129" s="192"/>
      <c r="F129" s="188"/>
      <c r="G129" s="95">
        <f t="shared" ref="G129:G130" si="21">+E129*F129</f>
        <v>0</v>
      </c>
      <c r="H129" s="95">
        <f t="shared" ref="H129:H130" si="22">+G129*0.004</f>
        <v>0</v>
      </c>
      <c r="I129" s="95">
        <f t="shared" ref="I129:I130" si="23">+H129+G129</f>
        <v>0</v>
      </c>
      <c r="X129" s="244"/>
    </row>
    <row r="130" spans="1:24" ht="12.75" customHeight="1" outlineLevel="1">
      <c r="A130" s="606"/>
      <c r="B130" s="606"/>
      <c r="C130" s="606"/>
      <c r="D130" s="188"/>
      <c r="E130" s="192"/>
      <c r="F130" s="188"/>
      <c r="G130" s="95">
        <f t="shared" si="21"/>
        <v>0</v>
      </c>
      <c r="H130" s="95">
        <f t="shared" si="22"/>
        <v>0</v>
      </c>
      <c r="I130" s="95">
        <f t="shared" si="23"/>
        <v>0</v>
      </c>
      <c r="X130" s="244"/>
    </row>
    <row r="131" spans="1:24" ht="12.75" customHeight="1" outlineLevel="1">
      <c r="A131" s="606"/>
      <c r="B131" s="606"/>
      <c r="C131" s="606"/>
      <c r="D131" s="188"/>
      <c r="E131" s="192"/>
      <c r="F131" s="188"/>
      <c r="G131" s="95">
        <f>+E131*F131</f>
        <v>0</v>
      </c>
      <c r="H131" s="95">
        <f>+G131*0.004</f>
        <v>0</v>
      </c>
      <c r="I131" s="95">
        <f>+H131+G131</f>
        <v>0</v>
      </c>
      <c r="X131" s="244"/>
    </row>
    <row r="132" spans="1:24" ht="12.75" customHeight="1" outlineLevel="1">
      <c r="A132" s="606"/>
      <c r="B132" s="606"/>
      <c r="C132" s="606"/>
      <c r="D132" s="188"/>
      <c r="E132" s="192"/>
      <c r="F132" s="188"/>
      <c r="G132" s="95">
        <f>+E132*F132</f>
        <v>0</v>
      </c>
      <c r="H132" s="95">
        <f>+G132*0.004</f>
        <v>0</v>
      </c>
      <c r="I132" s="95">
        <f>+H132+G132</f>
        <v>0</v>
      </c>
      <c r="X132" s="244"/>
    </row>
    <row r="133" spans="1:24" ht="12.75" customHeight="1" outlineLevel="1">
      <c r="A133" s="606"/>
      <c r="B133" s="606"/>
      <c r="C133" s="606"/>
      <c r="D133" s="188"/>
      <c r="E133" s="192"/>
      <c r="F133" s="188"/>
      <c r="G133" s="95">
        <f>+E133*F133</f>
        <v>0</v>
      </c>
      <c r="H133" s="95">
        <f>+G133*0.004</f>
        <v>0</v>
      </c>
      <c r="I133" s="95">
        <f>+H133+G133</f>
        <v>0</v>
      </c>
      <c r="X133" s="244"/>
    </row>
    <row r="134" spans="1:24" ht="12.75" customHeight="1" outlineLevel="1">
      <c r="A134" s="606"/>
      <c r="B134" s="606"/>
      <c r="C134" s="606"/>
      <c r="D134" s="188"/>
      <c r="E134" s="192"/>
      <c r="F134" s="188"/>
      <c r="G134" s="95">
        <f>+E134*F134</f>
        <v>0</v>
      </c>
      <c r="H134" s="95">
        <f>+G134*0.004</f>
        <v>0</v>
      </c>
      <c r="I134" s="95">
        <f>+H134+G134</f>
        <v>0</v>
      </c>
      <c r="X134" s="244"/>
    </row>
    <row r="135" spans="1:24" ht="12.75" customHeight="1" outlineLevel="1">
      <c r="A135" s="521"/>
      <c r="B135" s="522"/>
      <c r="C135" s="522"/>
      <c r="D135" s="522"/>
      <c r="E135" s="522"/>
      <c r="F135" s="126"/>
      <c r="G135" s="523" t="s">
        <v>38</v>
      </c>
      <c r="H135" s="523"/>
      <c r="I135" s="127">
        <f>SUM(G128:G134)</f>
        <v>0</v>
      </c>
      <c r="X135" s="244"/>
    </row>
    <row r="136" spans="1:24" ht="12.75" customHeight="1" outlineLevel="1">
      <c r="A136" s="128"/>
      <c r="B136" s="128"/>
      <c r="C136" s="523" t="s">
        <v>37</v>
      </c>
      <c r="D136" s="523"/>
      <c r="E136" s="523"/>
      <c r="F136" s="523"/>
      <c r="G136" s="523"/>
      <c r="H136" s="523"/>
      <c r="I136" s="130">
        <f>SUM(H128:H134)</f>
        <v>0</v>
      </c>
      <c r="X136" s="244"/>
    </row>
    <row r="137" spans="1:24" ht="12.75" customHeight="1" outlineLevel="1">
      <c r="A137" s="202"/>
      <c r="B137" s="202"/>
      <c r="C137" s="203"/>
      <c r="D137" s="203"/>
      <c r="E137" s="203"/>
      <c r="F137" s="203"/>
      <c r="G137" s="203"/>
      <c r="H137" s="203" t="s">
        <v>247</v>
      </c>
      <c r="I137" s="204">
        <f>+I135+I136</f>
        <v>0</v>
      </c>
      <c r="X137" s="244"/>
    </row>
    <row r="138" spans="1:24" ht="13.5" customHeight="1" outlineLevel="1" thickBot="1">
      <c r="A138" s="530"/>
      <c r="B138" s="530"/>
      <c r="C138" s="530"/>
      <c r="D138" s="530"/>
      <c r="E138" s="530"/>
      <c r="F138" s="530"/>
      <c r="G138" s="530"/>
      <c r="H138" s="530"/>
      <c r="I138" s="530"/>
      <c r="X138" s="244"/>
    </row>
    <row r="139" spans="1:24" ht="12.75" customHeight="1" outlineLevel="1">
      <c r="A139" s="484" t="s">
        <v>36</v>
      </c>
      <c r="B139" s="507"/>
      <c r="C139" s="508"/>
      <c r="D139" s="117" t="s">
        <v>25</v>
      </c>
      <c r="E139" s="118" t="s">
        <v>24</v>
      </c>
      <c r="F139" s="119" t="s">
        <v>23</v>
      </c>
      <c r="G139" s="120" t="s">
        <v>22</v>
      </c>
      <c r="H139" s="133" t="s">
        <v>21</v>
      </c>
      <c r="I139" s="117" t="s">
        <v>20</v>
      </c>
      <c r="X139" s="244"/>
    </row>
    <row r="140" spans="1:24" ht="13.5" customHeight="1" outlineLevel="1">
      <c r="A140" s="606" t="s">
        <v>35</v>
      </c>
      <c r="B140" s="606"/>
      <c r="C140" s="606"/>
      <c r="D140" s="188"/>
      <c r="E140" s="192"/>
      <c r="F140" s="188"/>
      <c r="G140" s="95">
        <f>+E140*F140</f>
        <v>0</v>
      </c>
      <c r="H140" s="95">
        <f>+G140*0.004</f>
        <v>0</v>
      </c>
      <c r="I140" s="95">
        <f>+H140+G140</f>
        <v>0</v>
      </c>
      <c r="X140" s="244"/>
    </row>
    <row r="141" spans="1:24" ht="12.75" customHeight="1" outlineLevel="1">
      <c r="A141" s="606" t="s">
        <v>34</v>
      </c>
      <c r="B141" s="606"/>
      <c r="C141" s="606"/>
      <c r="D141" s="188"/>
      <c r="E141" s="192"/>
      <c r="F141" s="188"/>
      <c r="G141" s="95">
        <f>+E141*F141</f>
        <v>0</v>
      </c>
      <c r="H141" s="95">
        <f>+G141*0.004</f>
        <v>0</v>
      </c>
      <c r="I141" s="95">
        <f>+H141+G141</f>
        <v>0</v>
      </c>
      <c r="X141" s="244"/>
    </row>
    <row r="142" spans="1:24" ht="15.75" customHeight="1" outlineLevel="1">
      <c r="A142" s="522"/>
      <c r="B142" s="522"/>
      <c r="C142" s="522"/>
      <c r="D142" s="522"/>
      <c r="E142" s="522"/>
      <c r="F142" s="134"/>
      <c r="G142" s="531" t="s">
        <v>33</v>
      </c>
      <c r="H142" s="531"/>
      <c r="I142" s="130">
        <f>SUM(G140:G141)</f>
        <v>0</v>
      </c>
      <c r="X142" s="244"/>
    </row>
    <row r="143" spans="1:24" ht="12.75" customHeight="1" outlineLevel="1">
      <c r="A143" s="128"/>
      <c r="B143" s="128"/>
      <c r="C143" s="523" t="s">
        <v>32</v>
      </c>
      <c r="D143" s="523"/>
      <c r="E143" s="523"/>
      <c r="F143" s="523"/>
      <c r="G143" s="523"/>
      <c r="H143" s="523"/>
      <c r="I143" s="135">
        <f>SUM(H140:H141)</f>
        <v>0</v>
      </c>
      <c r="X143" s="244"/>
    </row>
    <row r="144" spans="1:24" ht="12.75" customHeight="1" outlineLevel="1">
      <c r="A144" s="202"/>
      <c r="B144" s="202"/>
      <c r="C144" s="203"/>
      <c r="D144" s="203"/>
      <c r="E144" s="203"/>
      <c r="F144" s="203"/>
      <c r="G144" s="203"/>
      <c r="H144" s="203" t="s">
        <v>247</v>
      </c>
      <c r="I144" s="204">
        <f>+I142+I143</f>
        <v>0</v>
      </c>
      <c r="X144" s="244"/>
    </row>
    <row r="145" spans="1:24" ht="13.5" customHeight="1" outlineLevel="1" thickBot="1">
      <c r="A145" s="129"/>
      <c r="B145" s="129"/>
      <c r="C145" s="129"/>
      <c r="D145" s="129"/>
      <c r="E145" s="129"/>
      <c r="F145" s="80"/>
      <c r="G145" s="102"/>
      <c r="H145" s="102"/>
      <c r="I145" s="103"/>
      <c r="X145" s="244"/>
    </row>
    <row r="146" spans="1:24" ht="12.75" customHeight="1" outlineLevel="1">
      <c r="A146" s="484" t="s">
        <v>31</v>
      </c>
      <c r="B146" s="507"/>
      <c r="C146" s="508"/>
      <c r="D146" s="117" t="s">
        <v>25</v>
      </c>
      <c r="E146" s="118" t="s">
        <v>24</v>
      </c>
      <c r="F146" s="119" t="s">
        <v>23</v>
      </c>
      <c r="G146" s="483" t="s">
        <v>22</v>
      </c>
      <c r="H146" s="527"/>
      <c r="I146" s="117" t="s">
        <v>20</v>
      </c>
      <c r="X146" s="244"/>
    </row>
    <row r="147" spans="1:24" ht="12.75" customHeight="1" outlineLevel="1">
      <c r="A147" s="606" t="s">
        <v>19</v>
      </c>
      <c r="B147" s="606"/>
      <c r="C147" s="606"/>
      <c r="D147" s="188"/>
      <c r="E147" s="192"/>
      <c r="F147" s="188"/>
      <c r="G147" s="528">
        <f>+E147*F147</f>
        <v>0</v>
      </c>
      <c r="H147" s="529"/>
      <c r="I147" s="95">
        <f>G147</f>
        <v>0</v>
      </c>
      <c r="X147" s="244"/>
    </row>
    <row r="148" spans="1:24" ht="12.75" customHeight="1" outlineLevel="1">
      <c r="A148" s="606" t="s">
        <v>18</v>
      </c>
      <c r="B148" s="606"/>
      <c r="C148" s="606"/>
      <c r="D148" s="188"/>
      <c r="E148" s="192"/>
      <c r="F148" s="188"/>
      <c r="G148" s="528">
        <f>+E148*F148</f>
        <v>0</v>
      </c>
      <c r="H148" s="529"/>
      <c r="I148" s="95">
        <f>G148</f>
        <v>0</v>
      </c>
      <c r="X148" s="244"/>
    </row>
    <row r="149" spans="1:24" ht="12.75" customHeight="1" outlineLevel="1">
      <c r="A149" s="606" t="s">
        <v>17</v>
      </c>
      <c r="B149" s="606"/>
      <c r="C149" s="606"/>
      <c r="D149" s="188"/>
      <c r="E149" s="192"/>
      <c r="F149" s="188"/>
      <c r="G149" s="528">
        <f>+E149*F149</f>
        <v>0</v>
      </c>
      <c r="H149" s="529"/>
      <c r="I149" s="95">
        <f>G149</f>
        <v>0</v>
      </c>
      <c r="X149" s="244"/>
    </row>
    <row r="150" spans="1:24" ht="12.75" customHeight="1" outlineLevel="1">
      <c r="A150" s="521"/>
      <c r="B150" s="522"/>
      <c r="C150" s="522"/>
      <c r="D150" s="522"/>
      <c r="E150" s="522"/>
      <c r="F150" s="126"/>
      <c r="G150" s="523" t="s">
        <v>16</v>
      </c>
      <c r="H150" s="523"/>
      <c r="I150" s="127">
        <f>SUM(G147:G149)</f>
        <v>0</v>
      </c>
      <c r="X150" s="244"/>
    </row>
    <row r="151" spans="1:24" ht="12.75" customHeight="1" outlineLevel="1">
      <c r="A151" s="128"/>
      <c r="B151" s="128"/>
      <c r="C151" s="523" t="s">
        <v>15</v>
      </c>
      <c r="D151" s="523"/>
      <c r="E151" s="523"/>
      <c r="F151" s="523"/>
      <c r="G151" s="523"/>
      <c r="H151" s="523"/>
      <c r="I151" s="130">
        <v>0</v>
      </c>
      <c r="X151" s="244"/>
    </row>
    <row r="152" spans="1:24" ht="12.75" customHeight="1" outlineLevel="1">
      <c r="A152" s="202"/>
      <c r="B152" s="202"/>
      <c r="C152" s="203"/>
      <c r="D152" s="203"/>
      <c r="E152" s="203"/>
      <c r="F152" s="203"/>
      <c r="G152" s="203"/>
      <c r="H152" s="203" t="s">
        <v>247</v>
      </c>
      <c r="I152" s="204">
        <f>+I151</f>
        <v>0</v>
      </c>
      <c r="X152" s="244"/>
    </row>
    <row r="153" spans="1:24" ht="13.5" customHeight="1" outlineLevel="1" thickBot="1">
      <c r="A153" s="530"/>
      <c r="B153" s="530"/>
      <c r="C153" s="530"/>
      <c r="D153" s="530"/>
      <c r="E153" s="530"/>
      <c r="F153" s="530"/>
      <c r="G153" s="530"/>
      <c r="H153" s="530"/>
      <c r="I153" s="530"/>
      <c r="X153" s="244"/>
    </row>
    <row r="154" spans="1:24" ht="10.5" customHeight="1" outlineLevel="1">
      <c r="A154" s="484" t="s">
        <v>30</v>
      </c>
      <c r="B154" s="507"/>
      <c r="C154" s="508"/>
      <c r="D154" s="117" t="s">
        <v>25</v>
      </c>
      <c r="E154" s="118" t="s">
        <v>24</v>
      </c>
      <c r="F154" s="119" t="s">
        <v>23</v>
      </c>
      <c r="G154" s="120" t="s">
        <v>22</v>
      </c>
      <c r="H154" s="133" t="s">
        <v>21</v>
      </c>
      <c r="I154" s="117" t="s">
        <v>20</v>
      </c>
      <c r="X154" s="244"/>
    </row>
    <row r="155" spans="1:24" ht="24" customHeight="1" outlineLevel="1">
      <c r="A155" s="606" t="s">
        <v>29</v>
      </c>
      <c r="B155" s="606"/>
      <c r="C155" s="606"/>
      <c r="D155" s="188"/>
      <c r="E155" s="192"/>
      <c r="F155" s="188"/>
      <c r="G155" s="95">
        <f>+E155*F155</f>
        <v>0</v>
      </c>
      <c r="H155" s="95">
        <f>+G155*0.004</f>
        <v>0</v>
      </c>
      <c r="I155" s="95">
        <f>+H155+G155</f>
        <v>0</v>
      </c>
      <c r="X155" s="244"/>
    </row>
    <row r="156" spans="1:24" ht="12.75" customHeight="1" outlineLevel="1">
      <c r="A156" s="522"/>
      <c r="B156" s="522"/>
      <c r="C156" s="522"/>
      <c r="D156" s="522"/>
      <c r="E156" s="522"/>
      <c r="F156" s="97"/>
      <c r="G156" s="494" t="s">
        <v>28</v>
      </c>
      <c r="H156" s="494"/>
      <c r="I156" s="127">
        <f>SUM(G155)</f>
        <v>0</v>
      </c>
      <c r="X156" s="244"/>
    </row>
    <row r="157" spans="1:24" ht="12.75" customHeight="1" outlineLevel="1">
      <c r="A157" s="136"/>
      <c r="B157" s="136"/>
      <c r="C157" s="495" t="s">
        <v>27</v>
      </c>
      <c r="D157" s="495"/>
      <c r="E157" s="495"/>
      <c r="F157" s="523"/>
      <c r="G157" s="523"/>
      <c r="H157" s="523"/>
      <c r="I157" s="127">
        <f>SUM(H155)</f>
        <v>0</v>
      </c>
      <c r="X157" s="244"/>
    </row>
    <row r="158" spans="1:24" ht="12.75" customHeight="1" outlineLevel="1">
      <c r="A158" s="202"/>
      <c r="B158" s="202"/>
      <c r="C158" s="203"/>
      <c r="D158" s="203"/>
      <c r="E158" s="203"/>
      <c r="F158" s="203"/>
      <c r="G158" s="203"/>
      <c r="H158" s="203" t="s">
        <v>247</v>
      </c>
      <c r="I158" s="204">
        <f>+I156+I157</f>
        <v>0</v>
      </c>
      <c r="X158" s="244"/>
    </row>
    <row r="159" spans="1:24" ht="13.5" customHeight="1" outlineLevel="1" thickBot="1">
      <c r="A159" s="129"/>
      <c r="B159" s="129"/>
      <c r="C159" s="129"/>
      <c r="D159" s="129"/>
      <c r="E159" s="129"/>
      <c r="F159" s="80"/>
      <c r="G159" s="102"/>
      <c r="H159" s="102"/>
      <c r="I159" s="103"/>
      <c r="X159" s="244"/>
    </row>
    <row r="160" spans="1:24" ht="12.75" customHeight="1" outlineLevel="1">
      <c r="A160" s="484" t="s">
        <v>31</v>
      </c>
      <c r="B160" s="507"/>
      <c r="C160" s="508"/>
      <c r="D160" s="117" t="s">
        <v>25</v>
      </c>
      <c r="E160" s="118" t="s">
        <v>24</v>
      </c>
      <c r="F160" s="119" t="s">
        <v>23</v>
      </c>
      <c r="G160" s="120" t="s">
        <v>22</v>
      </c>
      <c r="H160" s="133" t="s">
        <v>21</v>
      </c>
      <c r="I160" s="117" t="s">
        <v>20</v>
      </c>
      <c r="X160" s="244"/>
    </row>
    <row r="161" spans="1:24" ht="12.75" customHeight="1" outlineLevel="1">
      <c r="A161" s="606" t="s">
        <v>19</v>
      </c>
      <c r="B161" s="606"/>
      <c r="C161" s="606"/>
      <c r="D161" s="188"/>
      <c r="E161" s="192"/>
      <c r="F161" s="188"/>
      <c r="G161" s="95">
        <f>+E161*F161</f>
        <v>0</v>
      </c>
      <c r="H161" s="95">
        <f>+G161*0.004</f>
        <v>0</v>
      </c>
      <c r="I161" s="95">
        <f>+H161+G161</f>
        <v>0</v>
      </c>
      <c r="X161" s="244"/>
    </row>
    <row r="162" spans="1:24" ht="12.75" customHeight="1" outlineLevel="1">
      <c r="A162" s="606" t="s">
        <v>18</v>
      </c>
      <c r="B162" s="606"/>
      <c r="C162" s="606"/>
      <c r="D162" s="188"/>
      <c r="E162" s="192"/>
      <c r="F162" s="188"/>
      <c r="G162" s="95">
        <f>+E162*F162</f>
        <v>0</v>
      </c>
      <c r="H162" s="95">
        <f>+G162*0.004</f>
        <v>0</v>
      </c>
      <c r="I162" s="95">
        <f>+H162+G162</f>
        <v>0</v>
      </c>
      <c r="X162" s="244"/>
    </row>
    <row r="163" spans="1:24" ht="12.75" customHeight="1" outlineLevel="1">
      <c r="A163" s="606" t="s">
        <v>17</v>
      </c>
      <c r="B163" s="606"/>
      <c r="C163" s="606"/>
      <c r="D163" s="188"/>
      <c r="E163" s="192"/>
      <c r="F163" s="188"/>
      <c r="G163" s="95">
        <f>+E163*F163</f>
        <v>0</v>
      </c>
      <c r="H163" s="95">
        <f>+G163*0.004</f>
        <v>0</v>
      </c>
      <c r="I163" s="95">
        <f>+H163+G163</f>
        <v>0</v>
      </c>
      <c r="X163" s="244"/>
    </row>
    <row r="164" spans="1:24" ht="11.25" customHeight="1" outlineLevel="1">
      <c r="A164" s="521"/>
      <c r="B164" s="522"/>
      <c r="C164" s="522"/>
      <c r="D164" s="522"/>
      <c r="E164" s="522"/>
      <c r="F164" s="126"/>
      <c r="G164" s="523" t="s">
        <v>16</v>
      </c>
      <c r="H164" s="523"/>
      <c r="I164" s="127">
        <f>SUM(G161:G163)</f>
        <v>0</v>
      </c>
      <c r="X164" s="244"/>
    </row>
    <row r="165" spans="1:24" ht="12.75" customHeight="1" outlineLevel="1">
      <c r="A165" s="128"/>
      <c r="B165" s="128"/>
      <c r="C165" s="495" t="s">
        <v>15</v>
      </c>
      <c r="D165" s="495"/>
      <c r="E165" s="495"/>
      <c r="F165" s="523"/>
      <c r="G165" s="523"/>
      <c r="H165" s="523"/>
      <c r="I165" s="127">
        <f>SUM(H161:H163)</f>
        <v>0</v>
      </c>
      <c r="X165" s="244"/>
    </row>
    <row r="166" spans="1:24" ht="12.75" customHeight="1" outlineLevel="1">
      <c r="A166" s="202"/>
      <c r="B166" s="202"/>
      <c r="C166" s="203"/>
      <c r="D166" s="203"/>
      <c r="E166" s="203"/>
      <c r="F166" s="203"/>
      <c r="G166" s="203"/>
      <c r="H166" s="203" t="s">
        <v>247</v>
      </c>
      <c r="I166" s="204">
        <f>+I164+I165</f>
        <v>0</v>
      </c>
      <c r="X166" s="244"/>
    </row>
    <row r="167" spans="1:24" ht="12.75" customHeight="1" outlineLevel="1">
      <c r="X167" s="244"/>
    </row>
    <row r="168" spans="1:24" ht="14.25" customHeight="1" outlineLevel="1">
      <c r="A168" s="617" t="s">
        <v>248</v>
      </c>
      <c r="B168" s="537"/>
      <c r="C168" s="537"/>
      <c r="D168" s="537"/>
      <c r="E168" s="537"/>
      <c r="F168" s="537"/>
      <c r="G168" s="537"/>
      <c r="H168" s="537"/>
      <c r="I168" s="138">
        <f>+I113+I125+I137+I144+I152+I158+I166</f>
        <v>0</v>
      </c>
      <c r="X168" s="244"/>
    </row>
    <row r="169" spans="1:24" ht="16.5" customHeight="1" outlineLevel="1">
      <c r="X169" s="244"/>
    </row>
    <row r="170" spans="1:24" ht="16.5" customHeight="1" outlineLevel="1">
      <c r="A170" s="128"/>
      <c r="B170" s="128"/>
      <c r="C170" s="537" t="s">
        <v>13</v>
      </c>
      <c r="D170" s="537"/>
      <c r="E170" s="537"/>
      <c r="F170" s="537"/>
      <c r="G170" s="537"/>
      <c r="H170" s="537"/>
      <c r="I170" s="127"/>
      <c r="X170" s="244"/>
    </row>
    <row r="171" spans="1:24" ht="16.5" customHeight="1" outlineLevel="1">
      <c r="X171" s="244"/>
    </row>
    <row r="172" spans="1:24" s="185" customFormat="1" ht="21" customHeight="1">
      <c r="A172" s="205"/>
      <c r="B172" s="206"/>
      <c r="C172" s="206"/>
      <c r="D172" s="206"/>
      <c r="E172" s="206"/>
      <c r="F172" s="206"/>
      <c r="G172" s="609" t="s">
        <v>249</v>
      </c>
      <c r="H172" s="609"/>
      <c r="I172" s="207">
        <f>I168+I99</f>
        <v>0</v>
      </c>
      <c r="T172" s="208"/>
      <c r="X172" s="245"/>
    </row>
    <row r="173" spans="1:24" ht="18" customHeight="1">
      <c r="X173" s="244"/>
    </row>
    <row r="174" spans="1:24" s="185" customFormat="1" ht="22.5" hidden="1" customHeight="1">
      <c r="A174" s="609" t="s">
        <v>250</v>
      </c>
      <c r="B174" s="609"/>
      <c r="C174" s="609"/>
      <c r="D174" s="609"/>
      <c r="E174" s="609"/>
      <c r="F174" s="609"/>
      <c r="G174" s="609"/>
      <c r="H174" s="609"/>
      <c r="I174" s="195"/>
      <c r="J174" s="209"/>
      <c r="K174" s="209"/>
      <c r="L174" s="209"/>
      <c r="M174" s="209"/>
      <c r="N174" s="209"/>
      <c r="O174" s="209"/>
      <c r="P174" s="209"/>
      <c r="T174" s="208"/>
      <c r="X174" s="245"/>
    </row>
    <row r="175" spans="1:24" ht="16.5" hidden="1" customHeight="1">
      <c r="X175" s="244"/>
    </row>
    <row r="176" spans="1:24" s="185" customFormat="1" ht="22.5" hidden="1" customHeight="1">
      <c r="A176" s="609" t="s">
        <v>251</v>
      </c>
      <c r="B176" s="609"/>
      <c r="C176" s="609"/>
      <c r="D176" s="609"/>
      <c r="E176" s="609"/>
      <c r="F176" s="609"/>
      <c r="G176" s="609"/>
      <c r="H176" s="609"/>
      <c r="I176" s="210"/>
      <c r="S176" s="211"/>
      <c r="T176" s="212"/>
      <c r="X176" s="245"/>
    </row>
    <row r="177" spans="1:24" ht="16.5" hidden="1" customHeight="1">
      <c r="A177" s="213"/>
      <c r="B177" s="213"/>
      <c r="C177" s="213"/>
      <c r="D177" s="213"/>
      <c r="E177" s="213"/>
      <c r="F177" s="213"/>
      <c r="G177" s="213"/>
      <c r="H177" s="213"/>
      <c r="I177" s="213"/>
      <c r="S177" s="213"/>
      <c r="T177" s="214"/>
      <c r="X177" s="244"/>
    </row>
    <row r="178" spans="1:24" s="185" customFormat="1" ht="22.5" customHeight="1">
      <c r="A178" s="205"/>
      <c r="B178" s="206"/>
      <c r="C178" s="206"/>
      <c r="D178" s="206"/>
      <c r="E178" s="206"/>
      <c r="F178" s="206"/>
      <c r="G178" s="234"/>
      <c r="H178" s="234" t="s">
        <v>252</v>
      </c>
      <c r="I178" s="195">
        <f>I84+I172+I174+I176</f>
        <v>0</v>
      </c>
      <c r="T178" s="208"/>
      <c r="X178" s="245"/>
    </row>
    <row r="179" spans="1:24" ht="16.5" customHeight="1">
      <c r="A179" s="149"/>
      <c r="B179" s="149"/>
      <c r="C179" s="149"/>
      <c r="D179" s="149"/>
      <c r="E179" s="149"/>
      <c r="F179" s="149"/>
      <c r="G179" s="149"/>
      <c r="H179" s="149"/>
      <c r="I179" s="149"/>
      <c r="J179" s="149"/>
      <c r="K179" s="149"/>
      <c r="L179" s="149"/>
      <c r="M179" s="149"/>
      <c r="N179" s="149"/>
      <c r="O179" s="149"/>
      <c r="P179" s="149"/>
      <c r="Q179" s="149"/>
      <c r="R179" s="149"/>
      <c r="S179" s="149"/>
      <c r="X179" s="244"/>
    </row>
    <row r="180" spans="1:24" ht="16.5" customHeight="1">
      <c r="A180" s="621"/>
      <c r="B180" s="622"/>
      <c r="C180" s="622"/>
      <c r="D180" s="622"/>
      <c r="E180" s="623"/>
      <c r="F180" s="618">
        <f>0.05/3</f>
        <v>1.6666666666666666E-2</v>
      </c>
      <c r="G180" s="619"/>
      <c r="H180" s="620">
        <f>(I178*F180)</f>
        <v>0</v>
      </c>
      <c r="I180" s="620"/>
      <c r="X180" s="244"/>
    </row>
    <row r="181" spans="1:24" ht="16.5" customHeight="1">
      <c r="A181" s="621" t="s">
        <v>208</v>
      </c>
      <c r="B181" s="622"/>
      <c r="C181" s="622"/>
      <c r="D181" s="622"/>
      <c r="E181" s="623"/>
      <c r="F181" s="624">
        <f>0.05/3</f>
        <v>1.6666666666666666E-2</v>
      </c>
      <c r="G181" s="625"/>
      <c r="H181" s="620">
        <f>+F181*I178</f>
        <v>0</v>
      </c>
      <c r="I181" s="620"/>
      <c r="X181" s="244"/>
    </row>
    <row r="182" spans="1:24" ht="16.5" customHeight="1">
      <c r="A182" s="621" t="s">
        <v>209</v>
      </c>
      <c r="B182" s="622"/>
      <c r="C182" s="622"/>
      <c r="D182" s="622"/>
      <c r="E182" s="623"/>
      <c r="F182" s="618">
        <f>0.05/3</f>
        <v>1.6666666666666666E-2</v>
      </c>
      <c r="G182" s="619"/>
      <c r="H182" s="620">
        <f>I178*F182</f>
        <v>0</v>
      </c>
      <c r="I182" s="620"/>
      <c r="X182" s="244"/>
    </row>
    <row r="183" spans="1:24" s="185" customFormat="1" ht="22.5" customHeight="1">
      <c r="A183" s="206"/>
      <c r="B183" s="206"/>
      <c r="C183" s="206"/>
      <c r="D183" s="206"/>
      <c r="E183" s="206"/>
      <c r="F183" s="206"/>
      <c r="G183" s="609" t="s">
        <v>253</v>
      </c>
      <c r="H183" s="609"/>
      <c r="I183" s="195">
        <f>+H180+H181+H182</f>
        <v>0</v>
      </c>
      <c r="S183" s="211"/>
      <c r="T183" s="208"/>
      <c r="X183" s="245"/>
    </row>
    <row r="184" spans="1:24" ht="16.5" customHeight="1">
      <c r="S184" s="48" t="s">
        <v>254</v>
      </c>
      <c r="X184" s="244"/>
    </row>
    <row r="185" spans="1:24" ht="16.5" hidden="1" customHeight="1">
      <c r="A185" s="539" t="s">
        <v>9</v>
      </c>
      <c r="B185" s="540"/>
      <c r="C185" s="540"/>
      <c r="D185" s="540"/>
      <c r="E185" s="540"/>
      <c r="F185" s="540"/>
      <c r="G185" s="540"/>
      <c r="H185" s="540"/>
      <c r="I185" s="541"/>
      <c r="X185" s="244"/>
    </row>
    <row r="186" spans="1:24" ht="12.75" customHeight="1">
      <c r="A186" s="517" t="s">
        <v>286</v>
      </c>
      <c r="B186" s="517"/>
      <c r="C186" s="517"/>
      <c r="D186" s="517"/>
      <c r="E186" s="517"/>
      <c r="F186" s="535">
        <v>0.06</v>
      </c>
      <c r="G186" s="536"/>
      <c r="H186" s="534">
        <f t="shared" ref="H186:H191" si="24">+F186*$I$36</f>
        <v>0</v>
      </c>
      <c r="I186" s="534"/>
      <c r="S186" s="215"/>
      <c r="X186" s="244"/>
    </row>
    <row r="187" spans="1:24">
      <c r="A187" s="517" t="s">
        <v>287</v>
      </c>
      <c r="B187" s="517"/>
      <c r="C187" s="517"/>
      <c r="D187" s="517"/>
      <c r="E187" s="517"/>
      <c r="F187" s="535">
        <v>0.05</v>
      </c>
      <c r="G187" s="536"/>
      <c r="H187" s="534">
        <f t="shared" si="24"/>
        <v>0</v>
      </c>
      <c r="I187" s="534"/>
      <c r="X187" s="244"/>
    </row>
    <row r="188" spans="1:24">
      <c r="A188" s="517" t="s">
        <v>288</v>
      </c>
      <c r="B188" s="517"/>
      <c r="C188" s="517"/>
      <c r="D188" s="517"/>
      <c r="E188" s="517"/>
      <c r="F188" s="535">
        <v>0.01</v>
      </c>
      <c r="G188" s="535"/>
      <c r="H188" s="534">
        <f t="shared" si="24"/>
        <v>0</v>
      </c>
      <c r="I188" s="534"/>
      <c r="X188" s="244"/>
    </row>
    <row r="189" spans="1:24" ht="13.5" customHeight="1">
      <c r="A189" s="517" t="s">
        <v>289</v>
      </c>
      <c r="B189" s="517"/>
      <c r="C189" s="517"/>
      <c r="D189" s="517"/>
      <c r="E189" s="517"/>
      <c r="F189" s="532">
        <v>5.0000000000000001E-3</v>
      </c>
      <c r="G189" s="532"/>
      <c r="H189" s="534">
        <f t="shared" si="24"/>
        <v>0</v>
      </c>
      <c r="I189" s="534"/>
      <c r="X189" s="244"/>
    </row>
    <row r="190" spans="1:24" ht="13.5" customHeight="1">
      <c r="A190" s="517" t="s">
        <v>290</v>
      </c>
      <c r="B190" s="517"/>
      <c r="C190" s="517"/>
      <c r="D190" s="517"/>
      <c r="E190" s="517"/>
      <c r="F190" s="532">
        <v>5.0000000000000001E-3</v>
      </c>
      <c r="G190" s="532"/>
      <c r="H190" s="534">
        <f t="shared" si="24"/>
        <v>0</v>
      </c>
      <c r="I190" s="534"/>
      <c r="X190" s="244"/>
    </row>
    <row r="191" spans="1:24" ht="13.5" customHeight="1">
      <c r="A191" s="517" t="s">
        <v>291</v>
      </c>
      <c r="B191" s="517"/>
      <c r="C191" s="517"/>
      <c r="D191" s="517"/>
      <c r="E191" s="518"/>
      <c r="F191" s="532">
        <v>5.0000000000000001E-3</v>
      </c>
      <c r="G191" s="532"/>
      <c r="H191" s="534">
        <f t="shared" si="24"/>
        <v>0</v>
      </c>
      <c r="I191" s="534"/>
      <c r="X191" s="244"/>
    </row>
    <row r="192" spans="1:24">
      <c r="A192" s="517" t="s">
        <v>255</v>
      </c>
      <c r="B192" s="517"/>
      <c r="C192" s="517"/>
      <c r="D192" s="517"/>
      <c r="E192" s="517"/>
      <c r="F192" s="532">
        <v>8.5000000000000006E-2</v>
      </c>
      <c r="G192" s="532"/>
      <c r="H192" s="534">
        <f>+I36*F192</f>
        <v>0</v>
      </c>
      <c r="I192" s="534"/>
      <c r="S192" s="216"/>
      <c r="U192" s="228"/>
      <c r="X192" s="244"/>
    </row>
    <row r="193" spans="1:24">
      <c r="A193" s="630" t="s">
        <v>292</v>
      </c>
      <c r="B193" s="630"/>
      <c r="C193" s="630"/>
      <c r="D193" s="630"/>
      <c r="E193" s="630"/>
      <c r="F193" s="629">
        <v>1.2750000000000001E-3</v>
      </c>
      <c r="G193" s="629"/>
      <c r="H193" s="534">
        <f>+F193*$I$36</f>
        <v>0</v>
      </c>
      <c r="I193" s="534"/>
      <c r="X193" s="244"/>
    </row>
    <row r="194" spans="1:24">
      <c r="A194" s="626" t="s">
        <v>293</v>
      </c>
      <c r="B194" s="627"/>
      <c r="C194" s="627"/>
      <c r="D194" s="627"/>
      <c r="E194" s="628"/>
      <c r="F194" s="629">
        <v>8.3699999999999997E-2</v>
      </c>
      <c r="G194" s="629"/>
      <c r="H194" s="534">
        <f>+H192-H193</f>
        <v>0</v>
      </c>
      <c r="I194" s="534"/>
      <c r="S194" s="217"/>
      <c r="T194" s="218"/>
      <c r="X194" s="244"/>
    </row>
    <row r="195" spans="1:24" ht="22.5" customHeight="1">
      <c r="A195" s="637"/>
      <c r="B195" s="638"/>
      <c r="C195" s="638"/>
      <c r="D195" s="638"/>
      <c r="E195" s="638"/>
      <c r="F195" s="206"/>
      <c r="G195" s="609" t="s">
        <v>256</v>
      </c>
      <c r="H195" s="609"/>
      <c r="I195" s="195">
        <f>+H186+H187+H188+H189+H190+H191+H192</f>
        <v>0</v>
      </c>
      <c r="S195" s="112"/>
      <c r="T195" s="219"/>
      <c r="X195" s="244"/>
    </row>
    <row r="196" spans="1:24">
      <c r="X196" s="244"/>
    </row>
    <row r="197" spans="1:24" s="220" customFormat="1" ht="22.5" customHeight="1">
      <c r="A197" s="608" t="s">
        <v>1</v>
      </c>
      <c r="B197" s="609"/>
      <c r="C197" s="609"/>
      <c r="D197" s="609"/>
      <c r="E197" s="609"/>
      <c r="F197" s="609"/>
      <c r="G197" s="609"/>
      <c r="H197" s="639">
        <f>I195+I183+I178+I176</f>
        <v>0</v>
      </c>
      <c r="I197" s="640"/>
      <c r="R197" s="48"/>
      <c r="T197" s="226"/>
      <c r="X197" s="246"/>
    </row>
    <row r="198" spans="1:24" s="220" customFormat="1" ht="22.5" customHeight="1">
      <c r="A198" s="631" t="s">
        <v>0</v>
      </c>
      <c r="B198" s="632"/>
      <c r="C198" s="632"/>
      <c r="D198" s="632"/>
      <c r="E198" s="632"/>
      <c r="F198" s="632"/>
      <c r="G198" s="632"/>
      <c r="H198" s="633">
        <f>I36-H197</f>
        <v>0</v>
      </c>
      <c r="I198" s="634"/>
      <c r="J198" s="248"/>
      <c r="K198" s="248"/>
      <c r="L198" s="248"/>
      <c r="M198" s="248"/>
      <c r="N198" s="248"/>
      <c r="O198" s="248"/>
      <c r="P198" s="248"/>
      <c r="Q198" s="248"/>
      <c r="R198" s="255" t="e">
        <f>H198/I36</f>
        <v>#DIV/0!</v>
      </c>
      <c r="S198" s="249"/>
      <c r="T198" s="221"/>
      <c r="X198" s="247"/>
    </row>
    <row r="199" spans="1:24">
      <c r="H199" s="641">
        <f>H198+H194</f>
        <v>0</v>
      </c>
      <c r="I199" s="642"/>
      <c r="R199" s="48" t="e">
        <f>H199/I36</f>
        <v>#DIV/0!</v>
      </c>
      <c r="X199" s="244"/>
    </row>
    <row r="200" spans="1:24">
      <c r="F200" s="635"/>
      <c r="G200" s="636"/>
      <c r="I200" s="222"/>
      <c r="S200" s="222"/>
      <c r="X200" s="244"/>
    </row>
    <row r="201" spans="1:24">
      <c r="I201" s="213"/>
      <c r="S201" s="213"/>
    </row>
    <row r="202" spans="1:24" ht="12.75" customHeight="1">
      <c r="I202" s="112"/>
      <c r="S202" s="112"/>
      <c r="X202" s="244"/>
    </row>
    <row r="203" spans="1:24">
      <c r="X203" s="244"/>
    </row>
    <row r="204" spans="1:24">
      <c r="X204" s="244"/>
    </row>
    <row r="205" spans="1:24" ht="12.75" customHeight="1">
      <c r="X205" s="244"/>
    </row>
    <row r="206" spans="1:24">
      <c r="X206" s="244"/>
    </row>
    <row r="208" spans="1:24">
      <c r="X208" s="244"/>
    </row>
    <row r="209" spans="20:24">
      <c r="X209" s="244"/>
    </row>
    <row r="211" spans="20:24" ht="12.75" customHeight="1"/>
    <row r="212" spans="20:24" ht="12.75" customHeight="1"/>
    <row r="213" spans="20:24" ht="12.75" customHeight="1"/>
    <row r="218" spans="20:24" ht="36" customHeight="1">
      <c r="T218" s="48"/>
    </row>
  </sheetData>
  <mergeCells count="211">
    <mergeCell ref="A198:G198"/>
    <mergeCell ref="H198:I198"/>
    <mergeCell ref="F200:G200"/>
    <mergeCell ref="F191:G191"/>
    <mergeCell ref="H191:I191"/>
    <mergeCell ref="A188:E188"/>
    <mergeCell ref="F188:G188"/>
    <mergeCell ref="H188:I188"/>
    <mergeCell ref="A189:E189"/>
    <mergeCell ref="F189:G189"/>
    <mergeCell ref="H189:I189"/>
    <mergeCell ref="A195:E195"/>
    <mergeCell ref="G195:H195"/>
    <mergeCell ref="A197:G197"/>
    <mergeCell ref="H197:I197"/>
    <mergeCell ref="A190:E190"/>
    <mergeCell ref="F190:G190"/>
    <mergeCell ref="H190:I190"/>
    <mergeCell ref="A191:E191"/>
    <mergeCell ref="H199:I199"/>
    <mergeCell ref="H187:I187"/>
    <mergeCell ref="A181:E181"/>
    <mergeCell ref="F181:G181"/>
    <mergeCell ref="H181:I181"/>
    <mergeCell ref="A182:E182"/>
    <mergeCell ref="A194:E194"/>
    <mergeCell ref="F194:G194"/>
    <mergeCell ref="H194:I194"/>
    <mergeCell ref="A192:E192"/>
    <mergeCell ref="F192:G192"/>
    <mergeCell ref="H192:I192"/>
    <mergeCell ref="A193:E193"/>
    <mergeCell ref="F193:G193"/>
    <mergeCell ref="H193:I193"/>
    <mergeCell ref="A185:I185"/>
    <mergeCell ref="A186:E186"/>
    <mergeCell ref="F186:G186"/>
    <mergeCell ref="H186:I186"/>
    <mergeCell ref="A187:E187"/>
    <mergeCell ref="F187:G187"/>
    <mergeCell ref="G183:H183"/>
    <mergeCell ref="A163:C163"/>
    <mergeCell ref="A164:E164"/>
    <mergeCell ref="G164:H164"/>
    <mergeCell ref="C165:H165"/>
    <mergeCell ref="A168:H168"/>
    <mergeCell ref="C170:H170"/>
    <mergeCell ref="F182:G182"/>
    <mergeCell ref="H182:I182"/>
    <mergeCell ref="G172:H172"/>
    <mergeCell ref="A174:H174"/>
    <mergeCell ref="A176:H176"/>
    <mergeCell ref="A180:E180"/>
    <mergeCell ref="F180:G180"/>
    <mergeCell ref="H180:I180"/>
    <mergeCell ref="A156:E156"/>
    <mergeCell ref="G156:H156"/>
    <mergeCell ref="C157:H157"/>
    <mergeCell ref="A160:C160"/>
    <mergeCell ref="A161:C161"/>
    <mergeCell ref="A162:C162"/>
    <mergeCell ref="A150:E150"/>
    <mergeCell ref="G150:H150"/>
    <mergeCell ref="C151:H151"/>
    <mergeCell ref="A153:I153"/>
    <mergeCell ref="A154:C154"/>
    <mergeCell ref="A155:C155"/>
    <mergeCell ref="A147:C147"/>
    <mergeCell ref="G147:H147"/>
    <mergeCell ref="A148:C148"/>
    <mergeCell ref="G148:H148"/>
    <mergeCell ref="A149:C149"/>
    <mergeCell ref="G149:H149"/>
    <mergeCell ref="A140:C140"/>
    <mergeCell ref="A141:C141"/>
    <mergeCell ref="A142:E142"/>
    <mergeCell ref="G142:H142"/>
    <mergeCell ref="C143:H143"/>
    <mergeCell ref="A146:C146"/>
    <mergeCell ref="G146:H146"/>
    <mergeCell ref="A134:C134"/>
    <mergeCell ref="A135:E135"/>
    <mergeCell ref="G135:H135"/>
    <mergeCell ref="C136:H136"/>
    <mergeCell ref="A138:I138"/>
    <mergeCell ref="A139:C139"/>
    <mergeCell ref="C124:H124"/>
    <mergeCell ref="A127:C127"/>
    <mergeCell ref="A128:C128"/>
    <mergeCell ref="A131:C131"/>
    <mergeCell ref="A132:C132"/>
    <mergeCell ref="A133:C133"/>
    <mergeCell ref="A129:C129"/>
    <mergeCell ref="A130:C130"/>
    <mergeCell ref="A119:C119"/>
    <mergeCell ref="A120:C120"/>
    <mergeCell ref="A121:C121"/>
    <mergeCell ref="A122:C122"/>
    <mergeCell ref="A123:E123"/>
    <mergeCell ref="G123:H123"/>
    <mergeCell ref="G111:H111"/>
    <mergeCell ref="C112:H112"/>
    <mergeCell ref="A115:C115"/>
    <mergeCell ref="A116:C116"/>
    <mergeCell ref="A117:C117"/>
    <mergeCell ref="A118:C118"/>
    <mergeCell ref="A106:C106"/>
    <mergeCell ref="A107:C107"/>
    <mergeCell ref="A108:B108"/>
    <mergeCell ref="A109:C109"/>
    <mergeCell ref="A110:C110"/>
    <mergeCell ref="A111:E111"/>
    <mergeCell ref="A100:I100"/>
    <mergeCell ref="A101:C101"/>
    <mergeCell ref="A102:C102"/>
    <mergeCell ref="A103:C103"/>
    <mergeCell ref="A104:C104"/>
    <mergeCell ref="A105:C105"/>
    <mergeCell ref="A94:C94"/>
    <mergeCell ref="A95:C95"/>
    <mergeCell ref="A96:C96"/>
    <mergeCell ref="A97:E97"/>
    <mergeCell ref="G97:H97"/>
    <mergeCell ref="C98:H98"/>
    <mergeCell ref="A88:I88"/>
    <mergeCell ref="A89:C89"/>
    <mergeCell ref="A90:C90"/>
    <mergeCell ref="A91:C91"/>
    <mergeCell ref="A92:C92"/>
    <mergeCell ref="A93:C93"/>
    <mergeCell ref="A66:B66"/>
    <mergeCell ref="C67:H67"/>
    <mergeCell ref="C68:H68"/>
    <mergeCell ref="A84:H84"/>
    <mergeCell ref="A85:I85"/>
    <mergeCell ref="A87:I87"/>
    <mergeCell ref="I73:I74"/>
    <mergeCell ref="A74:B74"/>
    <mergeCell ref="A75:B75"/>
    <mergeCell ref="A76:B76"/>
    <mergeCell ref="A77:B77"/>
    <mergeCell ref="A78:B78"/>
    <mergeCell ref="A79:B79"/>
    <mergeCell ref="C80:H80"/>
    <mergeCell ref="C81:H81"/>
    <mergeCell ref="A71:I71"/>
    <mergeCell ref="A73:C73"/>
    <mergeCell ref="D73:D74"/>
    <mergeCell ref="E73:E74"/>
    <mergeCell ref="F73:F74"/>
    <mergeCell ref="G73:G74"/>
    <mergeCell ref="H73:H74"/>
    <mergeCell ref="I60:I61"/>
    <mergeCell ref="A61:B61"/>
    <mergeCell ref="A62:B62"/>
    <mergeCell ref="A63:B63"/>
    <mergeCell ref="A64:B64"/>
    <mergeCell ref="A65:B65"/>
    <mergeCell ref="A60:C60"/>
    <mergeCell ref="D60:D61"/>
    <mergeCell ref="E60:E61"/>
    <mergeCell ref="F60:F61"/>
    <mergeCell ref="G60:G61"/>
    <mergeCell ref="H60:H61"/>
    <mergeCell ref="A50:B50"/>
    <mergeCell ref="A51:B51"/>
    <mergeCell ref="A52:B52"/>
    <mergeCell ref="C53:H53"/>
    <mergeCell ref="C54:H54"/>
    <mergeCell ref="A58:I58"/>
    <mergeCell ref="A44:B44"/>
    <mergeCell ref="A45:B45"/>
    <mergeCell ref="A46:B46"/>
    <mergeCell ref="A47:B47"/>
    <mergeCell ref="A48:B48"/>
    <mergeCell ref="A49:B49"/>
    <mergeCell ref="A40:I40"/>
    <mergeCell ref="A42:C42"/>
    <mergeCell ref="D42:D43"/>
    <mergeCell ref="E42:E43"/>
    <mergeCell ref="F42:F43"/>
    <mergeCell ref="G42:G43"/>
    <mergeCell ref="H42:H43"/>
    <mergeCell ref="I42:I43"/>
    <mergeCell ref="A43:B43"/>
    <mergeCell ref="A31:C31"/>
    <mergeCell ref="A32:C32"/>
    <mergeCell ref="A33:C33"/>
    <mergeCell ref="A34:C34"/>
    <mergeCell ref="A36:H36"/>
    <mergeCell ref="A38:I38"/>
    <mergeCell ref="A25:C25"/>
    <mergeCell ref="A26:C26"/>
    <mergeCell ref="A27:C27"/>
    <mergeCell ref="A28:C28"/>
    <mergeCell ref="A29:C29"/>
    <mergeCell ref="A30:C30"/>
    <mergeCell ref="A8:I8"/>
    <mergeCell ref="A9:I9"/>
    <mergeCell ref="F17:H17"/>
    <mergeCell ref="A19:I19"/>
    <mergeCell ref="A21:C21"/>
    <mergeCell ref="A22:C22"/>
    <mergeCell ref="A23:C23"/>
    <mergeCell ref="A24:C24"/>
    <mergeCell ref="C11:E11"/>
    <mergeCell ref="H11:I11"/>
    <mergeCell ref="C13:E13"/>
    <mergeCell ref="F13:H13"/>
    <mergeCell ref="C15:E15"/>
    <mergeCell ref="G15:H15"/>
  </mergeCells>
  <dataValidations count="3">
    <dataValidation type="list" allowBlank="1" showInputMessage="1" showErrorMessage="1" sqref="E17" xr:uid="{00000000-0002-0000-0500-000000000000}">
      <formula1>$N$8:$N$11</formula1>
    </dataValidation>
    <dataValidation type="list" allowBlank="1" showInputMessage="1" showErrorMessage="1" sqref="H11" xr:uid="{00000000-0002-0000-0500-000001000000}">
      <formula1>$J$8:$J$19</formula1>
    </dataValidation>
    <dataValidation allowBlank="1" showInputMessage="1" showErrorMessage="1" promptTitle="Tasa de Cambio" prompt="Esta tasa es necesaria para calcular el costo del Personal Docente Internacional. Corresponde al precio del Dolar establecido por el proyecto._x000a_" sqref="I17" xr:uid="{00000000-0002-0000-0500-000002000000}"/>
  </dataValidations>
  <pageMargins left="0.70866141732283472" right="0.70866141732283472" top="0.74803149606299213" bottom="0.74803149606299213" header="0.31496062992125984" footer="0.31496062992125984"/>
  <pageSetup paperSize="121" scale="58" orientation="portrait" r:id="rId1"/>
  <headerFooter alignWithMargins="0"/>
  <ignoredErrors>
    <ignoredError sqref="H19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15"/>
  <sheetViews>
    <sheetView workbookViewId="0">
      <selection activeCell="A6" sqref="A6:H14"/>
    </sheetView>
  </sheetViews>
  <sheetFormatPr baseColWidth="10" defaultRowHeight="12.75"/>
  <cols>
    <col min="2" max="2" width="15.42578125" customWidth="1"/>
    <col min="8" max="8" width="34.140625" customWidth="1"/>
  </cols>
  <sheetData>
    <row r="1" spans="1:8" s="6" customFormat="1"/>
    <row r="2" spans="1:8" s="6" customFormat="1" ht="15">
      <c r="A2" s="250" t="s">
        <v>299</v>
      </c>
    </row>
    <row r="3" spans="1:8" s="6" customFormat="1" ht="15">
      <c r="A3" s="250" t="s">
        <v>300</v>
      </c>
    </row>
    <row r="4" spans="1:8" s="6" customFormat="1" ht="15">
      <c r="A4" s="250" t="s">
        <v>301</v>
      </c>
    </row>
    <row r="5" spans="1:8" ht="13.5" thickBot="1">
      <c r="A5" s="7"/>
      <c r="B5" s="7"/>
      <c r="C5" s="7"/>
      <c r="D5" s="7"/>
      <c r="E5" s="7"/>
      <c r="F5" s="7"/>
      <c r="G5" s="7"/>
      <c r="H5" s="7"/>
    </row>
    <row r="6" spans="1:8" ht="24.75" customHeight="1" thickTop="1">
      <c r="A6" s="643" t="s">
        <v>308</v>
      </c>
      <c r="B6" s="644"/>
      <c r="C6" s="644"/>
      <c r="D6" s="644"/>
      <c r="E6" s="644"/>
      <c r="F6" s="644"/>
      <c r="G6" s="644"/>
      <c r="H6" s="645"/>
    </row>
    <row r="7" spans="1:8">
      <c r="A7" s="646"/>
      <c r="B7" s="647"/>
      <c r="C7" s="647"/>
      <c r="D7" s="647"/>
      <c r="E7" s="647"/>
      <c r="F7" s="647"/>
      <c r="G7" s="647"/>
      <c r="H7" s="648"/>
    </row>
    <row r="8" spans="1:8">
      <c r="A8" s="646"/>
      <c r="B8" s="647"/>
      <c r="C8" s="647"/>
      <c r="D8" s="647"/>
      <c r="E8" s="647"/>
      <c r="F8" s="647"/>
      <c r="G8" s="647"/>
      <c r="H8" s="648"/>
    </row>
    <row r="9" spans="1:8">
      <c r="A9" s="646"/>
      <c r="B9" s="647"/>
      <c r="C9" s="647"/>
      <c r="D9" s="647"/>
      <c r="E9" s="647"/>
      <c r="F9" s="647"/>
      <c r="G9" s="647"/>
      <c r="H9" s="648"/>
    </row>
    <row r="10" spans="1:8">
      <c r="A10" s="646"/>
      <c r="B10" s="647"/>
      <c r="C10" s="647"/>
      <c r="D10" s="647"/>
      <c r="E10" s="647"/>
      <c r="F10" s="647"/>
      <c r="G10" s="647"/>
      <c r="H10" s="648"/>
    </row>
    <row r="11" spans="1:8">
      <c r="A11" s="646"/>
      <c r="B11" s="647"/>
      <c r="C11" s="647"/>
      <c r="D11" s="647"/>
      <c r="E11" s="647"/>
      <c r="F11" s="647"/>
      <c r="G11" s="647"/>
      <c r="H11" s="648"/>
    </row>
    <row r="12" spans="1:8">
      <c r="A12" s="646"/>
      <c r="B12" s="647"/>
      <c r="C12" s="647"/>
      <c r="D12" s="647"/>
      <c r="E12" s="647"/>
      <c r="F12" s="647"/>
      <c r="G12" s="647"/>
      <c r="H12" s="648"/>
    </row>
    <row r="13" spans="1:8">
      <c r="A13" s="646"/>
      <c r="B13" s="647"/>
      <c r="C13" s="647"/>
      <c r="D13" s="647"/>
      <c r="E13" s="647"/>
      <c r="F13" s="647"/>
      <c r="G13" s="647"/>
      <c r="H13" s="648"/>
    </row>
    <row r="14" spans="1:8" ht="13.5" thickBot="1">
      <c r="A14" s="649"/>
      <c r="B14" s="650"/>
      <c r="C14" s="650"/>
      <c r="D14" s="650"/>
      <c r="E14" s="650"/>
      <c r="F14" s="650"/>
      <c r="G14" s="650"/>
      <c r="H14" s="651"/>
    </row>
    <row r="15" spans="1:8" ht="13.5" thickTop="1"/>
  </sheetData>
  <mergeCells count="1">
    <mergeCell ref="A6:H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Generalidades</vt:lpstr>
      <vt:lpstr>Hoja de Vida de Docentes AVAL</vt:lpstr>
      <vt:lpstr>Hoja de Vida de Docentes</vt:lpstr>
      <vt:lpstr>Contenidos</vt:lpstr>
      <vt:lpstr>Financiero </vt:lpstr>
      <vt:lpstr>Financiero</vt:lpstr>
      <vt:lpstr>Producto Académico</vt:lpstr>
      <vt:lpstr>Contenidos!Área_de_impresión</vt:lpstr>
      <vt:lpstr>Financiero!Área_de_impresión</vt:lpstr>
      <vt:lpstr>'Financiero '!Área_de_impresión</vt:lpstr>
      <vt:lpstr>Generalidades!Área_de_impresión</vt:lpstr>
      <vt:lpstr>'Hoja de Vida de Docentes'!Área_de_impresión</vt:lpstr>
      <vt:lpstr>'Hoja de Vida de Docentes AVAL'!Área_de_impresión</vt:lpstr>
    </vt:vector>
  </TitlesOfParts>
  <Company>Universidad Nacional de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EXTUNIV</dc:creator>
  <cp:lastModifiedBy>sara rivera</cp:lastModifiedBy>
  <cp:lastPrinted>2021-03-05T13:52:50Z</cp:lastPrinted>
  <dcterms:created xsi:type="dcterms:W3CDTF">2011-10-19T14:28:00Z</dcterms:created>
  <dcterms:modified xsi:type="dcterms:W3CDTF">2025-09-24T14:40:37Z</dcterms:modified>
</cp:coreProperties>
</file>